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ck\OneDrive\Documents\REI Success Coaching\"/>
    </mc:Choice>
  </mc:AlternateContent>
  <xr:revisionPtr revIDLastSave="0" documentId="13_ncr:1_{446BA9E0-EC00-4BBA-ADFC-51E7CC2FCA34}" xr6:coauthVersionLast="47" xr6:coauthVersionMax="47" xr10:uidLastSave="{00000000-0000-0000-0000-000000000000}"/>
  <bookViews>
    <workbookView xWindow="17865" yWindow="-16425" windowWidth="29040" windowHeight="15990" tabRatio="759" activeTab="1" xr2:uid="{BE46A031-21CD-41C1-B49F-6AB761239EE3}"/>
  </bookViews>
  <sheets>
    <sheet name="Main Sheet (Make Copies Of This" sheetId="1" r:id="rId1"/>
    <sheet name="Sample Deal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4" l="1"/>
  <c r="F30" i="4"/>
  <c r="F29" i="4"/>
  <c r="F28" i="4"/>
  <c r="F24" i="4"/>
  <c r="F23" i="4"/>
  <c r="F21" i="4"/>
  <c r="F13" i="4"/>
  <c r="F12" i="4"/>
  <c r="I9" i="4"/>
  <c r="F37" i="4" s="1"/>
  <c r="I9" i="1"/>
  <c r="F37" i="1" s="1"/>
  <c r="F31" i="1"/>
  <c r="F30" i="1"/>
  <c r="F28" i="1"/>
  <c r="F24" i="1"/>
  <c r="F23" i="1"/>
  <c r="F29" i="1"/>
  <c r="F21" i="1"/>
  <c r="F12" i="1"/>
  <c r="F14" i="1" s="1"/>
  <c r="F34" i="4" l="1"/>
  <c r="F26" i="4"/>
  <c r="F34" i="1"/>
  <c r="F36" i="1"/>
  <c r="F42" i="1" s="1"/>
  <c r="I12" i="4"/>
  <c r="F36" i="4"/>
  <c r="F42" i="4" s="1"/>
  <c r="F14" i="4"/>
  <c r="F19" i="4" s="1"/>
  <c r="F26" i="1"/>
  <c r="I12" i="1"/>
  <c r="F13" i="1"/>
  <c r="F19" i="1" s="1"/>
  <c r="I19" i="4" l="1"/>
  <c r="F43" i="4"/>
  <c r="I43" i="4" s="1"/>
  <c r="I19" i="1"/>
  <c r="I21" i="1" s="1"/>
  <c r="F43" i="1"/>
  <c r="I43" i="1" s="1"/>
  <c r="I26" i="4" l="1"/>
  <c r="I34" i="4" s="1"/>
  <c r="I42" i="4" s="1"/>
  <c r="F44" i="4" s="1"/>
  <c r="I44" i="4" s="1"/>
  <c r="I21" i="4"/>
  <c r="I26" i="1"/>
  <c r="I34" i="1" s="1"/>
  <c r="I42" i="1" s="1"/>
  <c r="F44" i="1" s="1"/>
  <c r="I44" i="1" s="1"/>
</calcChain>
</file>

<file path=xl/sharedStrings.xml><?xml version="1.0" encoding="utf-8"?>
<sst xmlns="http://schemas.openxmlformats.org/spreadsheetml/2006/main" count="104" uniqueCount="47">
  <si>
    <t>Property Address:</t>
  </si>
  <si>
    <t>Asking / Offer Price</t>
  </si>
  <si>
    <t>-</t>
  </si>
  <si>
    <t>Flip Profit Estimation Worksheet</t>
  </si>
  <si>
    <t xml:space="preserve">Sq. Ft. </t>
  </si>
  <si>
    <t xml:space="preserve">Beds: </t>
  </si>
  <si>
    <t xml:space="preserve">Baths: </t>
  </si>
  <si>
    <t>Yr Built:</t>
  </si>
  <si>
    <t xml:space="preserve">Estimated Sells Price: </t>
  </si>
  <si>
    <t>Project Line Items</t>
  </si>
  <si>
    <t xml:space="preserve">Notes: </t>
  </si>
  <si>
    <t>Cost Of Line Item</t>
  </si>
  <si>
    <t>Total Estimated Profits</t>
  </si>
  <si>
    <t xml:space="preserve">Total Resell Cost: </t>
  </si>
  <si>
    <t>Total Buying Cost:</t>
  </si>
  <si>
    <t>Purchase Amount To Seller</t>
  </si>
  <si>
    <t>Purchase Lender Interest Payments</t>
  </si>
  <si>
    <t>Purchase Lender Points</t>
  </si>
  <si>
    <t>Total Holding Cost:</t>
  </si>
  <si>
    <t>Purchase Closing Fees</t>
  </si>
  <si>
    <t xml:space="preserve">Inspection Fee </t>
  </si>
  <si>
    <t>Apprasial Fee</t>
  </si>
  <si>
    <t xml:space="preserve">Total Acquiation Cost: </t>
  </si>
  <si>
    <t>Total Rehabing Cost</t>
  </si>
  <si>
    <t xml:space="preserve">Cost Per Sq. Ft To Fix </t>
  </si>
  <si>
    <t>Est. Monthly Utilities</t>
  </si>
  <si>
    <t>Fix Up Time mo.:</t>
  </si>
  <si>
    <t>DOM/Mo:</t>
  </si>
  <si>
    <t>Wholesale Assignment Fee</t>
  </si>
  <si>
    <t>Other:</t>
  </si>
  <si>
    <t xml:space="preserve">Permit Fee </t>
  </si>
  <si>
    <t>Dumpster Fee</t>
  </si>
  <si>
    <t>Monthly Up Keep: Yard, Pool, ect</t>
  </si>
  <si>
    <t xml:space="preserve">Total Rehabing Cost: </t>
  </si>
  <si>
    <t>Property Taxes Due</t>
  </si>
  <si>
    <t xml:space="preserve">Insurance On Property </t>
  </si>
  <si>
    <t xml:space="preserve">Total Holding Cost: </t>
  </si>
  <si>
    <t xml:space="preserve">Sales Commission To Agent </t>
  </si>
  <si>
    <t>Closing Cost For Selling</t>
  </si>
  <si>
    <t>Seller Credits To Buyer</t>
  </si>
  <si>
    <t>Inspection Report Call Outs</t>
  </si>
  <si>
    <t>Staging House</t>
  </si>
  <si>
    <t xml:space="preserve">TOTAL ESTIMATED PROFITS FROM FLIP: </t>
  </si>
  <si>
    <t>Resell $ Per Sq. Ft.</t>
  </si>
  <si>
    <t>Total Expenses In Deal:</t>
  </si>
  <si>
    <t>Smaple Deal</t>
  </si>
  <si>
    <t>Sample Deal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</si>
</sst>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5" xfId="0" applyBorder="1"/>
    <xf numFmtId="0" fontId="0" fillId="2" borderId="6" xfId="0" applyFill="1" applyBorder="1"/>
    <xf numFmtId="0" fontId="4" fillId="0" borderId="4" xfId="0" applyFont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4" fillId="2" borderId="6" xfId="0" applyFon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5" xfId="0" applyFill="1" applyBorder="1"/>
    <xf numFmtId="0" fontId="2" fillId="0" borderId="4" xfId="0" applyFont="1" applyBorder="1" applyAlignment="1">
      <alignment horizontal="right"/>
    </xf>
    <xf numFmtId="0" fontId="0" fillId="0" borderId="12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2" borderId="11" xfId="1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165" fontId="0" fillId="2" borderId="10" xfId="1" applyNumberFormat="1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right"/>
    </xf>
    <xf numFmtId="164" fontId="0" fillId="0" borderId="0" xfId="0" applyNumberFormat="1" applyFill="1" applyBorder="1"/>
    <xf numFmtId="0" fontId="4" fillId="0" borderId="0" xfId="0" applyFont="1" applyFill="1" applyBorder="1"/>
    <xf numFmtId="9" fontId="0" fillId="0" borderId="0" xfId="0" applyNumberFormat="1" applyFill="1" applyBorder="1"/>
    <xf numFmtId="165" fontId="0" fillId="0" borderId="0" xfId="0" applyNumberFormat="1" applyFill="1" applyBorder="1"/>
    <xf numFmtId="44" fontId="6" fillId="0" borderId="0" xfId="1" applyFont="1" applyFill="1" applyBorder="1"/>
    <xf numFmtId="9" fontId="5" fillId="0" borderId="0" xfId="2" applyFont="1" applyFill="1" applyBorder="1"/>
    <xf numFmtId="0" fontId="2" fillId="2" borderId="8" xfId="0" applyFont="1" applyFill="1" applyBorder="1"/>
    <xf numFmtId="0" fontId="5" fillId="0" borderId="0" xfId="0" applyFont="1" applyFill="1" applyBorder="1"/>
    <xf numFmtId="9" fontId="0" fillId="2" borderId="11" xfId="2" applyFont="1" applyFill="1" applyBorder="1" applyAlignment="1">
      <alignment horizontal="center"/>
    </xf>
    <xf numFmtId="9" fontId="5" fillId="2" borderId="11" xfId="0" applyNumberFormat="1" applyFont="1" applyFill="1" applyBorder="1" applyAlignment="1">
      <alignment horizontal="center"/>
    </xf>
    <xf numFmtId="166" fontId="0" fillId="2" borderId="11" xfId="2" applyNumberFormat="1" applyFont="1" applyFill="1" applyBorder="1" applyAlignment="1">
      <alignment horizontal="center"/>
    </xf>
    <xf numFmtId="0" fontId="8" fillId="6" borderId="11" xfId="0" applyFont="1" applyFill="1" applyBorder="1" applyAlignment="1">
      <alignment horizontal="right"/>
    </xf>
    <xf numFmtId="0" fontId="8" fillId="6" borderId="8" xfId="0" applyFont="1" applyFill="1" applyBorder="1" applyAlignment="1">
      <alignment horizontal="right"/>
    </xf>
    <xf numFmtId="0" fontId="8" fillId="6" borderId="9" xfId="0" applyFont="1" applyFill="1" applyBorder="1" applyAlignment="1">
      <alignment horizontal="right"/>
    </xf>
    <xf numFmtId="0" fontId="0" fillId="4" borderId="1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4" borderId="11" xfId="0" applyFont="1" applyFill="1" applyBorder="1" applyAlignment="1">
      <alignment horizontal="right"/>
    </xf>
    <xf numFmtId="0" fontId="2" fillId="4" borderId="8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8" fillId="5" borderId="11" xfId="0" applyFont="1" applyFill="1" applyBorder="1" applyAlignment="1">
      <alignment horizontal="right"/>
    </xf>
    <xf numFmtId="0" fontId="8" fillId="5" borderId="8" xfId="0" applyFont="1" applyFill="1" applyBorder="1" applyAlignment="1">
      <alignment horizontal="right"/>
    </xf>
    <xf numFmtId="165" fontId="2" fillId="4" borderId="8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9" fontId="9" fillId="6" borderId="8" xfId="2" applyFont="1" applyFill="1" applyBorder="1" applyAlignment="1">
      <alignment horizontal="center"/>
    </xf>
    <xf numFmtId="9" fontId="9" fillId="6" borderId="9" xfId="2" applyFont="1" applyFill="1" applyBorder="1" applyAlignment="1">
      <alignment horizontal="center"/>
    </xf>
    <xf numFmtId="9" fontId="10" fillId="5" borderId="11" xfId="2" applyFont="1" applyFill="1" applyBorder="1" applyAlignment="1">
      <alignment horizontal="center"/>
    </xf>
    <xf numFmtId="9" fontId="10" fillId="5" borderId="8" xfId="2" applyFont="1" applyFill="1" applyBorder="1" applyAlignment="1">
      <alignment horizontal="center"/>
    </xf>
    <xf numFmtId="9" fontId="10" fillId="5" borderId="9" xfId="2" applyFont="1" applyFill="1" applyBorder="1" applyAlignment="1">
      <alignment horizontal="center"/>
    </xf>
    <xf numFmtId="165" fontId="0" fillId="2" borderId="11" xfId="1" applyNumberFormat="1" applyFont="1" applyFill="1" applyBorder="1" applyAlignment="1">
      <alignment horizontal="center"/>
    </xf>
    <xf numFmtId="165" fontId="0" fillId="2" borderId="8" xfId="1" applyNumberFormat="1" applyFont="1" applyFill="1" applyBorder="1" applyAlignment="1">
      <alignment horizontal="center"/>
    </xf>
    <xf numFmtId="165" fontId="9" fillId="6" borderId="11" xfId="0" applyNumberFormat="1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165" fontId="10" fillId="5" borderId="11" xfId="0" applyNumberFormat="1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6" xfId="0" applyBorder="1" applyAlignment="1">
      <alignment horizontal="left"/>
    </xf>
    <xf numFmtId="165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4" fillId="0" borderId="11" xfId="1" applyNumberFormat="1" applyFont="1" applyFill="1" applyBorder="1" applyAlignment="1">
      <alignment horizontal="center"/>
    </xf>
    <xf numFmtId="165" fontId="4" fillId="0" borderId="8" xfId="1" applyNumberFormat="1" applyFont="1" applyFill="1" applyBorder="1" applyAlignment="1">
      <alignment horizontal="center"/>
    </xf>
    <xf numFmtId="165" fontId="4" fillId="0" borderId="9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right"/>
    </xf>
    <xf numFmtId="0" fontId="7" fillId="5" borderId="8" xfId="0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1C97-1336-4D85-88C4-7047EA845C37}">
  <sheetPr>
    <tabColor rgb="FFC00000"/>
  </sheetPr>
  <dimension ref="B1:X45"/>
  <sheetViews>
    <sheetView zoomScaleNormal="100" workbookViewId="0">
      <selection activeCell="N35" sqref="N35"/>
    </sheetView>
  </sheetViews>
  <sheetFormatPr defaultRowHeight="14.25" x14ac:dyDescent="0.45"/>
  <cols>
    <col min="1" max="1" width="0.59765625" customWidth="1"/>
    <col min="2" max="2" width="16.59765625" customWidth="1"/>
    <col min="4" max="4" width="10.53125" customWidth="1"/>
    <col min="5" max="5" width="10" style="7" customWidth="1"/>
    <col min="6" max="6" width="8.3984375" customWidth="1"/>
    <col min="7" max="7" width="6.3984375" customWidth="1"/>
    <col min="8" max="8" width="7.73046875" customWidth="1"/>
    <col min="10" max="10" width="5.46484375" customWidth="1"/>
    <col min="11" max="11" width="6.3984375" customWidth="1"/>
  </cols>
  <sheetData>
    <row r="1" spans="2:24" ht="1.9" customHeight="1" thickBot="1" x14ac:dyDescent="0.5"/>
    <row r="2" spans="2:24" ht="22.9" thickBot="1" x14ac:dyDescent="0.65">
      <c r="B2" s="112" t="s">
        <v>3</v>
      </c>
      <c r="C2" s="113"/>
      <c r="D2" s="113"/>
      <c r="E2" s="113"/>
      <c r="F2" s="113"/>
      <c r="G2" s="113"/>
      <c r="H2" s="113"/>
      <c r="I2" s="113"/>
      <c r="J2" s="113"/>
      <c r="K2" s="114"/>
    </row>
    <row r="3" spans="2:24" ht="4.9000000000000004" customHeight="1" thickBot="1" x14ac:dyDescent="0.5">
      <c r="B3" s="41"/>
      <c r="C3" s="42"/>
      <c r="D3" s="42"/>
      <c r="E3" s="42"/>
      <c r="F3" s="42"/>
      <c r="G3" s="42"/>
      <c r="H3" s="42"/>
      <c r="I3" s="42"/>
      <c r="J3" s="42"/>
      <c r="K3" s="43"/>
      <c r="O3" s="26"/>
      <c r="P3" s="6"/>
      <c r="Q3" s="27"/>
      <c r="R3" s="28"/>
      <c r="S3" s="29"/>
      <c r="T3" s="28"/>
      <c r="U3" s="30"/>
      <c r="V3" s="28"/>
      <c r="W3" s="6"/>
      <c r="X3" s="34" t="s">
        <v>2</v>
      </c>
    </row>
    <row r="4" spans="2:24" ht="14.65" thickBot="1" x14ac:dyDescent="0.5">
      <c r="B4" s="3" t="s">
        <v>0</v>
      </c>
      <c r="C4" s="115" t="s">
        <v>45</v>
      </c>
      <c r="D4" s="115"/>
      <c r="E4" s="115"/>
      <c r="F4" s="115"/>
      <c r="G4" s="9"/>
      <c r="H4" s="83" t="s">
        <v>1</v>
      </c>
      <c r="I4" s="83"/>
      <c r="J4" s="108">
        <v>157000</v>
      </c>
      <c r="K4" s="109"/>
      <c r="O4" s="26"/>
      <c r="P4" s="6"/>
      <c r="Q4" s="27"/>
      <c r="R4" s="28"/>
      <c r="S4" s="29"/>
      <c r="T4" s="28"/>
      <c r="U4" s="30"/>
      <c r="V4" s="28"/>
      <c r="W4" s="6"/>
      <c r="X4" s="34" t="s">
        <v>2</v>
      </c>
    </row>
    <row r="5" spans="2:24" ht="14.65" thickBot="1" x14ac:dyDescent="0.5">
      <c r="B5" s="3" t="s">
        <v>4</v>
      </c>
      <c r="C5" s="2">
        <v>3024</v>
      </c>
      <c r="D5" s="4" t="s">
        <v>5</v>
      </c>
      <c r="E5" s="21">
        <v>5</v>
      </c>
      <c r="F5" s="4" t="s">
        <v>6</v>
      </c>
      <c r="G5" s="2">
        <v>3</v>
      </c>
      <c r="H5" s="10" t="s">
        <v>7</v>
      </c>
      <c r="I5" s="5">
        <v>1997</v>
      </c>
      <c r="J5" s="9"/>
      <c r="K5" s="11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4.65" thickBot="1" x14ac:dyDescent="0.5">
      <c r="B6" s="12" t="s">
        <v>26</v>
      </c>
      <c r="C6" s="21">
        <v>8</v>
      </c>
      <c r="D6" s="10" t="s">
        <v>27</v>
      </c>
      <c r="E6" s="21">
        <v>2</v>
      </c>
      <c r="F6" s="46" t="s">
        <v>43</v>
      </c>
      <c r="G6" s="46"/>
      <c r="H6" s="46"/>
      <c r="I6" s="33">
        <v>100</v>
      </c>
      <c r="J6" s="9"/>
      <c r="K6" s="1"/>
      <c r="O6" s="6"/>
      <c r="P6" s="117"/>
      <c r="Q6" s="117"/>
      <c r="R6" s="117"/>
      <c r="S6" s="117"/>
      <c r="T6" s="117"/>
      <c r="U6" s="27"/>
      <c r="V6" s="6"/>
    </row>
    <row r="7" spans="2:24" ht="14.65" thickBot="1" x14ac:dyDescent="0.5">
      <c r="B7" s="13"/>
      <c r="C7" s="14"/>
      <c r="D7" s="14"/>
      <c r="E7" s="17"/>
      <c r="F7" s="14"/>
      <c r="G7" s="14"/>
      <c r="H7" s="14"/>
      <c r="I7" s="14"/>
      <c r="J7" s="14"/>
      <c r="K7" s="15"/>
      <c r="O7" s="6"/>
      <c r="P7" s="6"/>
      <c r="Q7" s="6"/>
      <c r="R7" s="6"/>
      <c r="S7" s="6"/>
      <c r="T7" s="6"/>
      <c r="U7" s="6"/>
      <c r="V7" s="6"/>
    </row>
    <row r="8" spans="2:24" ht="14.65" thickBot="1" x14ac:dyDescent="0.5">
      <c r="B8" s="102" t="s">
        <v>9</v>
      </c>
      <c r="C8" s="50"/>
      <c r="D8" s="51"/>
      <c r="E8" s="8" t="s">
        <v>10</v>
      </c>
      <c r="F8" s="102" t="s">
        <v>11</v>
      </c>
      <c r="G8" s="50"/>
      <c r="H8" s="51"/>
      <c r="I8" s="102" t="s">
        <v>12</v>
      </c>
      <c r="J8" s="50"/>
      <c r="K8" s="51"/>
      <c r="O8" s="6"/>
      <c r="P8" s="107"/>
      <c r="Q8" s="107"/>
      <c r="R8" s="31"/>
      <c r="S8" s="28"/>
      <c r="T8" s="32"/>
      <c r="U8" s="6"/>
      <c r="V8" s="6"/>
    </row>
    <row r="9" spans="2:24" ht="14.65" thickBot="1" x14ac:dyDescent="0.5">
      <c r="B9" s="110" t="s">
        <v>8</v>
      </c>
      <c r="C9" s="111"/>
      <c r="D9" s="111"/>
      <c r="E9" s="22"/>
      <c r="F9" s="101"/>
      <c r="G9" s="101"/>
      <c r="H9" s="101"/>
      <c r="I9" s="98">
        <f>C5*I6</f>
        <v>302400</v>
      </c>
      <c r="J9" s="99"/>
      <c r="K9" s="100"/>
      <c r="O9" s="6"/>
      <c r="P9" s="107"/>
      <c r="Q9" s="107"/>
      <c r="R9" s="31"/>
      <c r="S9" s="28"/>
      <c r="T9" s="30"/>
      <c r="U9" s="6"/>
      <c r="V9" s="6"/>
    </row>
    <row r="10" spans="2:24" ht="14.65" thickBot="1" x14ac:dyDescent="0.5">
      <c r="B10" s="103"/>
      <c r="C10" s="104"/>
      <c r="D10" s="104"/>
      <c r="E10" s="23"/>
      <c r="F10" s="42"/>
      <c r="G10" s="42"/>
      <c r="H10" s="42"/>
      <c r="I10" s="42"/>
      <c r="J10" s="42"/>
      <c r="K10" s="43"/>
      <c r="O10" s="6"/>
      <c r="P10" s="6"/>
      <c r="Q10" s="6"/>
      <c r="R10" s="6"/>
      <c r="S10" s="6"/>
      <c r="T10" s="6"/>
      <c r="U10" s="6"/>
      <c r="V10" s="6"/>
    </row>
    <row r="11" spans="2:24" x14ac:dyDescent="0.45">
      <c r="B11" s="105" t="s">
        <v>14</v>
      </c>
      <c r="C11" s="106"/>
      <c r="D11" s="106"/>
      <c r="E11" s="20"/>
      <c r="F11" s="65"/>
      <c r="G11" s="66"/>
      <c r="H11" s="67"/>
      <c r="I11" s="65"/>
      <c r="J11" s="66"/>
      <c r="K11" s="67"/>
      <c r="O11" s="6"/>
      <c r="P11" s="6"/>
      <c r="Q11" s="6"/>
      <c r="R11" s="6"/>
      <c r="S11" s="6"/>
      <c r="T11" s="6"/>
      <c r="U11" s="6"/>
      <c r="V11" s="6"/>
    </row>
    <row r="12" spans="2:24" ht="14.65" thickBot="1" x14ac:dyDescent="0.5">
      <c r="B12" s="78" t="s">
        <v>15</v>
      </c>
      <c r="C12" s="79"/>
      <c r="D12" s="79"/>
      <c r="E12" s="16"/>
      <c r="F12" s="92">
        <f>J4</f>
        <v>157000</v>
      </c>
      <c r="G12" s="94"/>
      <c r="H12" s="95"/>
      <c r="I12" s="86">
        <f>I9-F12</f>
        <v>145400</v>
      </c>
      <c r="J12" s="46"/>
      <c r="K12" s="87"/>
      <c r="O12" s="6"/>
      <c r="P12" s="6"/>
      <c r="Q12" s="6"/>
      <c r="R12" s="6"/>
      <c r="S12" s="6"/>
      <c r="T12" s="6"/>
      <c r="U12" s="6"/>
      <c r="V12" s="6"/>
    </row>
    <row r="13" spans="2:24" ht="14.65" thickBot="1" x14ac:dyDescent="0.5">
      <c r="B13" s="78" t="s">
        <v>17</v>
      </c>
      <c r="C13" s="79"/>
      <c r="D13" s="79"/>
      <c r="E13" s="36">
        <v>0</v>
      </c>
      <c r="F13" s="92">
        <f>E13*F12</f>
        <v>0</v>
      </c>
      <c r="G13" s="94"/>
      <c r="H13" s="95"/>
      <c r="I13" s="68"/>
      <c r="J13" s="69"/>
      <c r="K13" s="70"/>
      <c r="O13" s="6"/>
      <c r="P13" s="6"/>
      <c r="Q13" s="6"/>
      <c r="R13" s="6"/>
      <c r="S13" s="6"/>
      <c r="T13" s="6"/>
      <c r="U13" s="6"/>
      <c r="V13" s="6"/>
    </row>
    <row r="14" spans="2:24" ht="14.65" thickBot="1" x14ac:dyDescent="0.5">
      <c r="B14" s="80" t="s">
        <v>19</v>
      </c>
      <c r="C14" s="81"/>
      <c r="D14" s="81"/>
      <c r="E14" s="37">
        <v>1.4999999999999999E-2</v>
      </c>
      <c r="F14" s="88">
        <f>F12*E14</f>
        <v>2355</v>
      </c>
      <c r="G14" s="96"/>
      <c r="H14" s="97"/>
      <c r="I14" s="68"/>
      <c r="J14" s="69"/>
      <c r="K14" s="70"/>
      <c r="O14" s="26"/>
      <c r="P14" s="6"/>
      <c r="Q14" s="116"/>
      <c r="R14" s="116"/>
      <c r="S14" s="6"/>
      <c r="T14" s="6"/>
      <c r="U14" s="6"/>
      <c r="V14" s="6"/>
    </row>
    <row r="15" spans="2:24" ht="14.65" thickBot="1" x14ac:dyDescent="0.5">
      <c r="B15" s="78" t="s">
        <v>20</v>
      </c>
      <c r="C15" s="79"/>
      <c r="D15" s="79"/>
      <c r="E15" s="16"/>
      <c r="F15" s="57">
        <v>0</v>
      </c>
      <c r="G15" s="58"/>
      <c r="H15" s="58"/>
      <c r="I15" s="68"/>
      <c r="J15" s="69"/>
      <c r="K15" s="70"/>
      <c r="O15" s="6"/>
      <c r="P15" s="6"/>
      <c r="Q15" s="6"/>
      <c r="R15" s="6"/>
      <c r="S15" s="6"/>
      <c r="T15" s="6"/>
      <c r="U15" s="6"/>
      <c r="V15" s="6"/>
    </row>
    <row r="16" spans="2:24" ht="14.65" thickBot="1" x14ac:dyDescent="0.5">
      <c r="B16" s="78" t="s">
        <v>21</v>
      </c>
      <c r="C16" s="79"/>
      <c r="D16" s="79"/>
      <c r="E16" s="19"/>
      <c r="F16" s="57">
        <v>0</v>
      </c>
      <c r="G16" s="58"/>
      <c r="H16" s="58"/>
      <c r="I16" s="68"/>
      <c r="J16" s="69"/>
      <c r="K16" s="70"/>
      <c r="O16" s="6"/>
      <c r="P16" s="6"/>
      <c r="Q16" s="6"/>
      <c r="R16" s="6"/>
      <c r="S16" s="6"/>
      <c r="T16" s="6"/>
      <c r="U16" s="6"/>
      <c r="V16" s="6"/>
    </row>
    <row r="17" spans="2:22" ht="14.65" thickBot="1" x14ac:dyDescent="0.5">
      <c r="B17" s="78" t="s">
        <v>28</v>
      </c>
      <c r="C17" s="79"/>
      <c r="D17" s="79"/>
      <c r="E17" s="19"/>
      <c r="F17" s="57"/>
      <c r="G17" s="58"/>
      <c r="H17" s="58"/>
      <c r="I17" s="68"/>
      <c r="J17" s="69"/>
      <c r="K17" s="70"/>
      <c r="O17" s="6"/>
      <c r="P17" s="6"/>
      <c r="Q17" s="6"/>
      <c r="R17" s="6"/>
      <c r="S17" s="6"/>
      <c r="T17" s="6"/>
      <c r="U17" s="6"/>
      <c r="V17" s="6"/>
    </row>
    <row r="18" spans="2:22" ht="14.65" thickBot="1" x14ac:dyDescent="0.5">
      <c r="B18" s="84" t="s">
        <v>29</v>
      </c>
      <c r="C18" s="85"/>
      <c r="D18" s="85"/>
      <c r="E18" s="17"/>
      <c r="F18" s="57"/>
      <c r="G18" s="58"/>
      <c r="H18" s="58"/>
      <c r="I18" s="71"/>
      <c r="J18" s="72"/>
      <c r="K18" s="73"/>
      <c r="O18" s="6"/>
      <c r="P18" s="6"/>
      <c r="Q18" s="6"/>
      <c r="R18" s="6"/>
      <c r="S18" s="6"/>
      <c r="T18" s="6"/>
      <c r="U18" s="6"/>
      <c r="V18" s="6"/>
    </row>
    <row r="19" spans="2:22" ht="14.65" thickBot="1" x14ac:dyDescent="0.5">
      <c r="B19" s="44" t="s">
        <v>22</v>
      </c>
      <c r="C19" s="45"/>
      <c r="D19" s="45"/>
      <c r="E19" s="45"/>
      <c r="F19" s="49">
        <f>SUM(F12:H18)</f>
        <v>159355</v>
      </c>
      <c r="G19" s="50"/>
      <c r="H19" s="50"/>
      <c r="I19" s="49">
        <f>I9-F19</f>
        <v>143045</v>
      </c>
      <c r="J19" s="50"/>
      <c r="K19" s="51"/>
      <c r="O19" s="6"/>
      <c r="P19" s="6"/>
      <c r="Q19" s="6"/>
      <c r="R19" s="6"/>
      <c r="S19" s="6"/>
      <c r="T19" s="6"/>
      <c r="U19" s="6"/>
      <c r="V19" s="6"/>
    </row>
    <row r="20" spans="2:22" ht="14.65" thickBot="1" x14ac:dyDescent="0.5">
      <c r="B20" s="82" t="s">
        <v>23</v>
      </c>
      <c r="C20" s="83"/>
      <c r="D20" s="83"/>
      <c r="E20" s="16"/>
      <c r="F20" s="65"/>
      <c r="G20" s="66"/>
      <c r="H20" s="67"/>
      <c r="I20" s="65"/>
      <c r="J20" s="66"/>
      <c r="K20" s="67"/>
    </row>
    <row r="21" spans="2:22" ht="14.65" thickBot="1" x14ac:dyDescent="0.5">
      <c r="B21" s="78" t="s">
        <v>24</v>
      </c>
      <c r="C21" s="79"/>
      <c r="D21" s="79"/>
      <c r="E21" s="18">
        <v>11</v>
      </c>
      <c r="F21" s="89">
        <f>E21*C5</f>
        <v>33264</v>
      </c>
      <c r="G21" s="90"/>
      <c r="H21" s="91"/>
      <c r="I21" s="86">
        <f>I19-F21</f>
        <v>109781</v>
      </c>
      <c r="J21" s="46"/>
      <c r="K21" s="87"/>
      <c r="P21" s="25"/>
      <c r="Q21" s="25"/>
    </row>
    <row r="22" spans="2:22" ht="14.65" thickBot="1" x14ac:dyDescent="0.5">
      <c r="B22" s="80" t="s">
        <v>30</v>
      </c>
      <c r="C22" s="81"/>
      <c r="D22" s="81"/>
      <c r="E22" s="16"/>
      <c r="F22" s="57">
        <v>500</v>
      </c>
      <c r="G22" s="58"/>
      <c r="H22" s="58"/>
      <c r="I22" s="68"/>
      <c r="J22" s="69"/>
      <c r="K22" s="70"/>
      <c r="P22" s="25"/>
      <c r="Q22" s="25"/>
    </row>
    <row r="23" spans="2:22" ht="14.65" thickBot="1" x14ac:dyDescent="0.5">
      <c r="B23" s="78" t="s">
        <v>31</v>
      </c>
      <c r="C23" s="79"/>
      <c r="D23" s="79"/>
      <c r="E23" s="24">
        <v>100</v>
      </c>
      <c r="F23" s="93">
        <f>E23*(C6+E6)</f>
        <v>1000</v>
      </c>
      <c r="G23" s="93"/>
      <c r="H23" s="93"/>
      <c r="I23" s="68"/>
      <c r="J23" s="69"/>
      <c r="K23" s="70"/>
      <c r="P23" s="25"/>
      <c r="Q23" s="25"/>
    </row>
    <row r="24" spans="2:22" ht="14.65" thickBot="1" x14ac:dyDescent="0.5">
      <c r="B24" s="78" t="s">
        <v>32</v>
      </c>
      <c r="C24" s="79"/>
      <c r="D24" s="79"/>
      <c r="E24" s="24">
        <v>50</v>
      </c>
      <c r="F24" s="93">
        <f>E24*(C6+E6)</f>
        <v>500</v>
      </c>
      <c r="G24" s="93"/>
      <c r="H24" s="93"/>
      <c r="I24" s="68"/>
      <c r="J24" s="69"/>
      <c r="K24" s="70"/>
    </row>
    <row r="25" spans="2:22" ht="14.65" thickBot="1" x14ac:dyDescent="0.5">
      <c r="B25" s="84" t="s">
        <v>29</v>
      </c>
      <c r="C25" s="85"/>
      <c r="D25" s="85"/>
      <c r="E25" s="17"/>
      <c r="F25" s="57"/>
      <c r="G25" s="58"/>
      <c r="H25" s="58"/>
      <c r="I25" s="71"/>
      <c r="J25" s="72"/>
      <c r="K25" s="73"/>
    </row>
    <row r="26" spans="2:22" ht="14.65" thickBot="1" x14ac:dyDescent="0.5">
      <c r="B26" s="44" t="s">
        <v>33</v>
      </c>
      <c r="C26" s="45"/>
      <c r="D26" s="45"/>
      <c r="E26" s="45"/>
      <c r="F26" s="49">
        <f>SUM(F20:H25)</f>
        <v>35264</v>
      </c>
      <c r="G26" s="50"/>
      <c r="H26" s="50"/>
      <c r="I26" s="49">
        <f>I19-F26</f>
        <v>107781</v>
      </c>
      <c r="J26" s="50"/>
      <c r="K26" s="51"/>
    </row>
    <row r="27" spans="2:22" ht="14.65" thickBot="1" x14ac:dyDescent="0.5">
      <c r="B27" s="82" t="s">
        <v>18</v>
      </c>
      <c r="C27" s="83"/>
      <c r="D27" s="83"/>
      <c r="E27" s="16"/>
      <c r="F27" s="65"/>
      <c r="G27" s="66"/>
      <c r="H27" s="67"/>
      <c r="I27" s="65"/>
      <c r="J27" s="66"/>
      <c r="K27" s="67"/>
    </row>
    <row r="28" spans="2:22" ht="14.65" thickBot="1" x14ac:dyDescent="0.5">
      <c r="B28" s="78" t="s">
        <v>16</v>
      </c>
      <c r="C28" s="79"/>
      <c r="D28" s="79"/>
      <c r="E28" s="35">
        <v>0</v>
      </c>
      <c r="F28" s="74">
        <f>((J4*E28)/12)*(C6+E6)</f>
        <v>0</v>
      </c>
      <c r="G28" s="69"/>
      <c r="H28" s="70"/>
      <c r="I28" s="68"/>
      <c r="J28" s="69"/>
      <c r="K28" s="70"/>
    </row>
    <row r="29" spans="2:22" ht="14.65" thickBot="1" x14ac:dyDescent="0.5">
      <c r="B29" s="78" t="s">
        <v>25</v>
      </c>
      <c r="C29" s="79"/>
      <c r="D29" s="79"/>
      <c r="E29" s="18">
        <v>350</v>
      </c>
      <c r="F29" s="92">
        <f>E29*(C6+E6)</f>
        <v>3500</v>
      </c>
      <c r="G29" s="69"/>
      <c r="H29" s="70"/>
      <c r="I29" s="68"/>
      <c r="J29" s="69"/>
      <c r="K29" s="70"/>
    </row>
    <row r="30" spans="2:22" ht="14.65" thickBot="1" x14ac:dyDescent="0.5">
      <c r="B30" s="78" t="s">
        <v>34</v>
      </c>
      <c r="C30" s="79"/>
      <c r="D30" s="79"/>
      <c r="E30" s="35">
        <v>0.02</v>
      </c>
      <c r="F30" s="74">
        <f>((E30*J4)/12)*(C6+E6)</f>
        <v>2616.666666666667</v>
      </c>
      <c r="G30" s="69"/>
      <c r="H30" s="70"/>
      <c r="I30" s="68"/>
      <c r="J30" s="69"/>
      <c r="K30" s="70"/>
    </row>
    <row r="31" spans="2:22" ht="14.65" thickBot="1" x14ac:dyDescent="0.5">
      <c r="B31" s="78" t="s">
        <v>35</v>
      </c>
      <c r="C31" s="79"/>
      <c r="D31" s="79"/>
      <c r="E31" s="18">
        <v>100</v>
      </c>
      <c r="F31" s="88">
        <f>E31*(C6+E6)</f>
        <v>1000</v>
      </c>
      <c r="G31" s="72"/>
      <c r="H31" s="73"/>
      <c r="I31" s="68"/>
      <c r="J31" s="69"/>
      <c r="K31" s="70"/>
    </row>
    <row r="32" spans="2:22" ht="14.65" thickBot="1" x14ac:dyDescent="0.5">
      <c r="B32" s="84" t="s">
        <v>29</v>
      </c>
      <c r="C32" s="85"/>
      <c r="D32" s="85"/>
      <c r="E32" s="17"/>
      <c r="F32" s="57"/>
      <c r="G32" s="58"/>
      <c r="H32" s="58"/>
      <c r="I32" s="68"/>
      <c r="J32" s="69"/>
      <c r="K32" s="70"/>
    </row>
    <row r="33" spans="2:11" ht="14.65" thickBot="1" x14ac:dyDescent="0.5">
      <c r="B33" s="84" t="s">
        <v>29</v>
      </c>
      <c r="C33" s="85"/>
      <c r="D33" s="85"/>
      <c r="E33" s="17"/>
      <c r="F33" s="57"/>
      <c r="G33" s="58"/>
      <c r="H33" s="58"/>
      <c r="I33" s="71"/>
      <c r="J33" s="72"/>
      <c r="K33" s="73"/>
    </row>
    <row r="34" spans="2:11" ht="14.65" thickBot="1" x14ac:dyDescent="0.5">
      <c r="B34" s="44" t="s">
        <v>36</v>
      </c>
      <c r="C34" s="45"/>
      <c r="D34" s="45"/>
      <c r="E34" s="45"/>
      <c r="F34" s="49">
        <f>SUM(F27:H33)</f>
        <v>7116.666666666667</v>
      </c>
      <c r="G34" s="50"/>
      <c r="H34" s="50"/>
      <c r="I34" s="49">
        <f>I26-F34</f>
        <v>100664.33333333333</v>
      </c>
      <c r="J34" s="50"/>
      <c r="K34" s="51"/>
    </row>
    <row r="35" spans="2:11" ht="14.65" thickBot="1" x14ac:dyDescent="0.5">
      <c r="B35" s="82" t="s">
        <v>13</v>
      </c>
      <c r="C35" s="83"/>
      <c r="D35" s="83"/>
      <c r="E35" s="16"/>
      <c r="F35" s="65"/>
      <c r="G35" s="66"/>
      <c r="H35" s="67"/>
      <c r="I35" s="65"/>
      <c r="J35" s="66"/>
      <c r="K35" s="67"/>
    </row>
    <row r="36" spans="2:11" ht="14.65" thickBot="1" x14ac:dyDescent="0.5">
      <c r="B36" s="78" t="s">
        <v>37</v>
      </c>
      <c r="C36" s="79"/>
      <c r="D36" s="79"/>
      <c r="E36" s="35">
        <v>0.05</v>
      </c>
      <c r="F36" s="74">
        <f>I9*E36</f>
        <v>15120</v>
      </c>
      <c r="G36" s="69"/>
      <c r="H36" s="70"/>
      <c r="I36" s="68"/>
      <c r="J36" s="69"/>
      <c r="K36" s="70"/>
    </row>
    <row r="37" spans="2:11" ht="14.65" thickBot="1" x14ac:dyDescent="0.5">
      <c r="B37" s="78" t="s">
        <v>38</v>
      </c>
      <c r="C37" s="79"/>
      <c r="D37" s="79"/>
      <c r="E37" s="35">
        <v>0.02</v>
      </c>
      <c r="F37" s="75">
        <f>I9*E37</f>
        <v>6048</v>
      </c>
      <c r="G37" s="72"/>
      <c r="H37" s="73"/>
      <c r="I37" s="68"/>
      <c r="J37" s="69"/>
      <c r="K37" s="70"/>
    </row>
    <row r="38" spans="2:11" ht="14.65" thickBot="1" x14ac:dyDescent="0.5">
      <c r="B38" s="78" t="s">
        <v>39</v>
      </c>
      <c r="C38" s="79"/>
      <c r="D38" s="79"/>
      <c r="E38" s="16"/>
      <c r="F38" s="76"/>
      <c r="G38" s="77"/>
      <c r="H38" s="77"/>
      <c r="I38" s="68"/>
      <c r="J38" s="69"/>
      <c r="K38" s="70"/>
    </row>
    <row r="39" spans="2:11" ht="14.65" thickBot="1" x14ac:dyDescent="0.5">
      <c r="B39" s="78" t="s">
        <v>40</v>
      </c>
      <c r="C39" s="79"/>
      <c r="D39" s="79"/>
      <c r="E39" s="16"/>
      <c r="F39" s="57">
        <v>2500</v>
      </c>
      <c r="G39" s="58"/>
      <c r="H39" s="58"/>
      <c r="I39" s="68"/>
      <c r="J39" s="69"/>
      <c r="K39" s="70"/>
    </row>
    <row r="40" spans="2:11" ht="14.65" thickBot="1" x14ac:dyDescent="0.5">
      <c r="B40" s="78" t="s">
        <v>41</v>
      </c>
      <c r="C40" s="79"/>
      <c r="D40" s="79"/>
      <c r="E40" s="16"/>
      <c r="F40" s="76"/>
      <c r="G40" s="77"/>
      <c r="H40" s="77"/>
      <c r="I40" s="68"/>
      <c r="J40" s="69"/>
      <c r="K40" s="70"/>
    </row>
    <row r="41" spans="2:11" ht="14.65" thickBot="1" x14ac:dyDescent="0.5">
      <c r="B41" s="78" t="s">
        <v>29</v>
      </c>
      <c r="C41" s="79"/>
      <c r="D41" s="79"/>
      <c r="E41" s="16"/>
      <c r="F41" s="76"/>
      <c r="G41" s="77"/>
      <c r="H41" s="77"/>
      <c r="I41" s="71"/>
      <c r="J41" s="72"/>
      <c r="K41" s="73"/>
    </row>
    <row r="42" spans="2:11" ht="14.65" thickBot="1" x14ac:dyDescent="0.5">
      <c r="B42" s="44" t="s">
        <v>13</v>
      </c>
      <c r="C42" s="45"/>
      <c r="D42" s="45"/>
      <c r="E42" s="45"/>
      <c r="F42" s="49">
        <f>SUM(F35:H41)</f>
        <v>23668</v>
      </c>
      <c r="G42" s="50"/>
      <c r="H42" s="50"/>
      <c r="I42" s="49">
        <f>I34-F42</f>
        <v>76996.333333333328</v>
      </c>
      <c r="J42" s="50"/>
      <c r="K42" s="51"/>
    </row>
    <row r="43" spans="2:11" ht="16.149999999999999" thickBot="1" x14ac:dyDescent="0.55000000000000004">
      <c r="B43" s="38" t="s">
        <v>44</v>
      </c>
      <c r="C43" s="39"/>
      <c r="D43" s="39"/>
      <c r="E43" s="40"/>
      <c r="F43" s="59">
        <f>F19+F26+F34+F42</f>
        <v>225403.66666666666</v>
      </c>
      <c r="G43" s="60"/>
      <c r="H43" s="61"/>
      <c r="I43" s="52">
        <f>F43/I9</f>
        <v>0.74538249559082892</v>
      </c>
      <c r="J43" s="52"/>
      <c r="K43" s="53"/>
    </row>
    <row r="44" spans="2:11" ht="18.399999999999999" thickBot="1" x14ac:dyDescent="0.6">
      <c r="B44" s="47" t="s">
        <v>42</v>
      </c>
      <c r="C44" s="48"/>
      <c r="D44" s="48"/>
      <c r="E44" s="48"/>
      <c r="F44" s="62">
        <f>I42</f>
        <v>76996.333333333328</v>
      </c>
      <c r="G44" s="63"/>
      <c r="H44" s="64"/>
      <c r="I44" s="54">
        <f>F44/F43</f>
        <v>0.34159308263249194</v>
      </c>
      <c r="J44" s="55"/>
      <c r="K44" s="56"/>
    </row>
    <row r="45" spans="2:11" ht="14.65" thickBot="1" x14ac:dyDescent="0.5">
      <c r="B45" s="13"/>
      <c r="C45" s="14"/>
      <c r="D45" s="14"/>
      <c r="E45" s="17"/>
      <c r="F45" s="14"/>
      <c r="G45" s="14"/>
      <c r="H45" s="14"/>
      <c r="I45" s="14"/>
      <c r="J45" s="14"/>
      <c r="K45" s="15"/>
    </row>
  </sheetData>
  <mergeCells count="121">
    <mergeCell ref="P8:Q8"/>
    <mergeCell ref="P9:Q9"/>
    <mergeCell ref="H4:I4"/>
    <mergeCell ref="J4:K4"/>
    <mergeCell ref="B9:D9"/>
    <mergeCell ref="I8:K8"/>
    <mergeCell ref="B2:K2"/>
    <mergeCell ref="C4:F4"/>
    <mergeCell ref="Q14:R14"/>
    <mergeCell ref="P6:T6"/>
    <mergeCell ref="F8:H8"/>
    <mergeCell ref="B8:D8"/>
    <mergeCell ref="B10:D10"/>
    <mergeCell ref="B11:D11"/>
    <mergeCell ref="B12:D12"/>
    <mergeCell ref="B30:D30"/>
    <mergeCell ref="B21:D21"/>
    <mergeCell ref="B29:D29"/>
    <mergeCell ref="B23:D23"/>
    <mergeCell ref="B20:D20"/>
    <mergeCell ref="B31:D31"/>
    <mergeCell ref="B32:D32"/>
    <mergeCell ref="B33:D33"/>
    <mergeCell ref="I9:K9"/>
    <mergeCell ref="F9:H9"/>
    <mergeCell ref="F10:H10"/>
    <mergeCell ref="F11:H11"/>
    <mergeCell ref="F12:H12"/>
    <mergeCell ref="B24:D24"/>
    <mergeCell ref="B25:D25"/>
    <mergeCell ref="B13:D13"/>
    <mergeCell ref="B28:D28"/>
    <mergeCell ref="B15:D15"/>
    <mergeCell ref="B16:D16"/>
    <mergeCell ref="B27:D27"/>
    <mergeCell ref="F31:H31"/>
    <mergeCell ref="F32:H32"/>
    <mergeCell ref="F33:H33"/>
    <mergeCell ref="F34:H34"/>
    <mergeCell ref="F27:H27"/>
    <mergeCell ref="F28:H28"/>
    <mergeCell ref="F20:H20"/>
    <mergeCell ref="F21:H21"/>
    <mergeCell ref="F29:H29"/>
    <mergeCell ref="F23:H23"/>
    <mergeCell ref="F24:H24"/>
    <mergeCell ref="I20:K20"/>
    <mergeCell ref="I21:K21"/>
    <mergeCell ref="I10:K10"/>
    <mergeCell ref="I11:K11"/>
    <mergeCell ref="I12:K12"/>
    <mergeCell ref="I13:K13"/>
    <mergeCell ref="I14:K14"/>
    <mergeCell ref="I15:K15"/>
    <mergeCell ref="F30:H30"/>
    <mergeCell ref="F13:H13"/>
    <mergeCell ref="F14:H14"/>
    <mergeCell ref="F15:H15"/>
    <mergeCell ref="F16:H16"/>
    <mergeCell ref="F19:H19"/>
    <mergeCell ref="F17:H17"/>
    <mergeCell ref="I16:K16"/>
    <mergeCell ref="I17:K17"/>
    <mergeCell ref="B22:D22"/>
    <mergeCell ref="F22:H22"/>
    <mergeCell ref="B35:D35"/>
    <mergeCell ref="I33:K33"/>
    <mergeCell ref="I34:K34"/>
    <mergeCell ref="B14:D14"/>
    <mergeCell ref="B18:D18"/>
    <mergeCell ref="B17:D17"/>
    <mergeCell ref="F18:H18"/>
    <mergeCell ref="I27:K27"/>
    <mergeCell ref="I28:K28"/>
    <mergeCell ref="I29:K29"/>
    <mergeCell ref="I30:K30"/>
    <mergeCell ref="I31:K31"/>
    <mergeCell ref="I32:K32"/>
    <mergeCell ref="I22:K22"/>
    <mergeCell ref="I23:K23"/>
    <mergeCell ref="I24:K24"/>
    <mergeCell ref="I25:K25"/>
    <mergeCell ref="I26:K26"/>
    <mergeCell ref="I18:K18"/>
    <mergeCell ref="I19:K19"/>
    <mergeCell ref="F36:H36"/>
    <mergeCell ref="F37:H37"/>
    <mergeCell ref="F38:H38"/>
    <mergeCell ref="F39:H39"/>
    <mergeCell ref="F40:H40"/>
    <mergeCell ref="F41:H41"/>
    <mergeCell ref="B36:D36"/>
    <mergeCell ref="B37:D37"/>
    <mergeCell ref="B38:D38"/>
    <mergeCell ref="B39:D39"/>
    <mergeCell ref="B40:D40"/>
    <mergeCell ref="B41:D41"/>
    <mergeCell ref="B43:E43"/>
    <mergeCell ref="B3:K3"/>
    <mergeCell ref="B34:E34"/>
    <mergeCell ref="B26:E26"/>
    <mergeCell ref="B19:E19"/>
    <mergeCell ref="B42:E42"/>
    <mergeCell ref="F6:H6"/>
    <mergeCell ref="B44:E44"/>
    <mergeCell ref="I42:K42"/>
    <mergeCell ref="I43:K43"/>
    <mergeCell ref="I44:K44"/>
    <mergeCell ref="F25:H25"/>
    <mergeCell ref="F26:H26"/>
    <mergeCell ref="F42:H42"/>
    <mergeCell ref="F43:H43"/>
    <mergeCell ref="F44:H44"/>
    <mergeCell ref="I35:K35"/>
    <mergeCell ref="I36:K36"/>
    <mergeCell ref="I37:K37"/>
    <mergeCell ref="I38:K38"/>
    <mergeCell ref="I39:K39"/>
    <mergeCell ref="I40:K40"/>
    <mergeCell ref="I41:K41"/>
    <mergeCell ref="F35:H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46F88-C232-4F63-8CF7-83356E01C480}">
  <dimension ref="B1:X45"/>
  <sheetViews>
    <sheetView tabSelected="1" zoomScaleNormal="100" workbookViewId="0">
      <selection activeCell="C4" sqref="C4:F4"/>
    </sheetView>
  </sheetViews>
  <sheetFormatPr defaultRowHeight="14.25" x14ac:dyDescent="0.45"/>
  <cols>
    <col min="1" max="1" width="0.59765625" customWidth="1"/>
    <col min="2" max="2" width="16.59765625" customWidth="1"/>
    <col min="4" max="4" width="10.53125" customWidth="1"/>
    <col min="5" max="5" width="10" style="7" customWidth="1"/>
    <col min="6" max="6" width="8.3984375" customWidth="1"/>
    <col min="7" max="7" width="6.3984375" customWidth="1"/>
    <col min="8" max="8" width="7.73046875" customWidth="1"/>
    <col min="10" max="10" width="5.46484375" customWidth="1"/>
    <col min="11" max="11" width="6.3984375" customWidth="1"/>
  </cols>
  <sheetData>
    <row r="1" spans="2:24" ht="1.9" customHeight="1" thickBot="1" x14ac:dyDescent="0.5"/>
    <row r="2" spans="2:24" ht="22.9" thickBot="1" x14ac:dyDescent="0.65">
      <c r="B2" s="112" t="s">
        <v>3</v>
      </c>
      <c r="C2" s="113"/>
      <c r="D2" s="113"/>
      <c r="E2" s="113"/>
      <c r="F2" s="113"/>
      <c r="G2" s="113"/>
      <c r="H2" s="113"/>
      <c r="I2" s="113"/>
      <c r="J2" s="113"/>
      <c r="K2" s="114"/>
    </row>
    <row r="3" spans="2:24" ht="4.9000000000000004" customHeight="1" thickBot="1" x14ac:dyDescent="0.5">
      <c r="B3" s="41"/>
      <c r="C3" s="42"/>
      <c r="D3" s="42"/>
      <c r="E3" s="42"/>
      <c r="F3" s="42"/>
      <c r="G3" s="42"/>
      <c r="H3" s="42"/>
      <c r="I3" s="42"/>
      <c r="J3" s="42"/>
      <c r="K3" s="43"/>
      <c r="O3" s="26"/>
      <c r="P3" s="6"/>
      <c r="Q3" s="27"/>
      <c r="R3" s="28"/>
      <c r="S3" s="29"/>
      <c r="T3" s="28"/>
      <c r="U3" s="30"/>
      <c r="V3" s="28"/>
      <c r="W3" s="6"/>
      <c r="X3" s="34" t="s">
        <v>2</v>
      </c>
    </row>
    <row r="4" spans="2:24" ht="14.65" thickBot="1" x14ac:dyDescent="0.5">
      <c r="B4" s="3" t="s">
        <v>0</v>
      </c>
      <c r="C4" s="115" t="s">
        <v>46</v>
      </c>
      <c r="D4" s="115"/>
      <c r="E4" s="115"/>
      <c r="F4" s="115"/>
      <c r="G4" s="9"/>
      <c r="H4" s="83" t="s">
        <v>1</v>
      </c>
      <c r="I4" s="83"/>
      <c r="J4" s="108">
        <v>83000</v>
      </c>
      <c r="K4" s="109"/>
      <c r="O4" s="26"/>
      <c r="P4" s="6"/>
      <c r="Q4" s="27"/>
      <c r="R4" s="28"/>
      <c r="S4" s="29"/>
      <c r="T4" s="28"/>
      <c r="U4" s="30"/>
      <c r="V4" s="28"/>
      <c r="W4" s="6"/>
      <c r="X4" s="34" t="s">
        <v>2</v>
      </c>
    </row>
    <row r="5" spans="2:24" ht="14.65" thickBot="1" x14ac:dyDescent="0.5">
      <c r="B5" s="3" t="s">
        <v>4</v>
      </c>
      <c r="C5" s="2">
        <v>1403</v>
      </c>
      <c r="D5" s="4" t="s">
        <v>5</v>
      </c>
      <c r="E5" s="21">
        <v>3</v>
      </c>
      <c r="F5" s="4" t="s">
        <v>6</v>
      </c>
      <c r="G5" s="2">
        <v>2</v>
      </c>
      <c r="H5" s="10" t="s">
        <v>7</v>
      </c>
      <c r="I5" s="5">
        <v>1966</v>
      </c>
      <c r="J5" s="9"/>
      <c r="K5" s="11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4.65" thickBot="1" x14ac:dyDescent="0.5">
      <c r="B6" s="12" t="s">
        <v>26</v>
      </c>
      <c r="C6" s="21">
        <v>2</v>
      </c>
      <c r="D6" s="10" t="s">
        <v>27</v>
      </c>
      <c r="E6" s="21">
        <v>2</v>
      </c>
      <c r="F6" s="46" t="s">
        <v>43</v>
      </c>
      <c r="G6" s="46"/>
      <c r="H6" s="46"/>
      <c r="I6" s="33">
        <v>105</v>
      </c>
      <c r="J6" s="9"/>
      <c r="K6" s="1"/>
      <c r="O6" s="6"/>
      <c r="P6" s="117"/>
      <c r="Q6" s="117"/>
      <c r="R6" s="117"/>
      <c r="S6" s="117"/>
      <c r="T6" s="117"/>
      <c r="U6" s="27"/>
      <c r="V6" s="6"/>
    </row>
    <row r="7" spans="2:24" ht="14.65" thickBot="1" x14ac:dyDescent="0.5">
      <c r="B7" s="13"/>
      <c r="C7" s="14"/>
      <c r="D7" s="14"/>
      <c r="E7" s="17"/>
      <c r="F7" s="14"/>
      <c r="G7" s="14"/>
      <c r="H7" s="14"/>
      <c r="I7" s="14"/>
      <c r="J7" s="14"/>
      <c r="K7" s="15"/>
      <c r="O7" s="6"/>
      <c r="P7" s="6"/>
      <c r="Q7" s="6"/>
      <c r="R7" s="6"/>
      <c r="S7" s="6"/>
      <c r="T7" s="6"/>
      <c r="U7" s="6"/>
      <c r="V7" s="6"/>
    </row>
    <row r="8" spans="2:24" ht="14.65" thickBot="1" x14ac:dyDescent="0.5">
      <c r="B8" s="102" t="s">
        <v>9</v>
      </c>
      <c r="C8" s="50"/>
      <c r="D8" s="51"/>
      <c r="E8" s="8" t="s">
        <v>10</v>
      </c>
      <c r="F8" s="102" t="s">
        <v>11</v>
      </c>
      <c r="G8" s="50"/>
      <c r="H8" s="51"/>
      <c r="I8" s="102" t="s">
        <v>12</v>
      </c>
      <c r="J8" s="50"/>
      <c r="K8" s="51"/>
      <c r="O8" s="6"/>
      <c r="P8" s="107"/>
      <c r="Q8" s="107"/>
      <c r="R8" s="31"/>
      <c r="S8" s="28"/>
      <c r="T8" s="32"/>
      <c r="U8" s="6"/>
      <c r="V8" s="6"/>
    </row>
    <row r="9" spans="2:24" ht="14.65" thickBot="1" x14ac:dyDescent="0.5">
      <c r="B9" s="110" t="s">
        <v>8</v>
      </c>
      <c r="C9" s="111"/>
      <c r="D9" s="111"/>
      <c r="E9" s="22"/>
      <c r="F9" s="101"/>
      <c r="G9" s="101"/>
      <c r="H9" s="101"/>
      <c r="I9" s="98">
        <f>C5*I6</f>
        <v>147315</v>
      </c>
      <c r="J9" s="99"/>
      <c r="K9" s="100"/>
      <c r="O9" s="6"/>
      <c r="P9" s="107"/>
      <c r="Q9" s="107"/>
      <c r="R9" s="31"/>
      <c r="S9" s="28"/>
      <c r="T9" s="30"/>
      <c r="U9" s="6"/>
      <c r="V9" s="6"/>
    </row>
    <row r="10" spans="2:24" ht="14.65" thickBot="1" x14ac:dyDescent="0.5">
      <c r="B10" s="103"/>
      <c r="C10" s="104"/>
      <c r="D10" s="104"/>
      <c r="E10" s="23"/>
      <c r="F10" s="42"/>
      <c r="G10" s="42"/>
      <c r="H10" s="42"/>
      <c r="I10" s="42"/>
      <c r="J10" s="42"/>
      <c r="K10" s="43"/>
      <c r="O10" s="6"/>
      <c r="P10" s="6"/>
      <c r="Q10" s="6"/>
      <c r="R10" s="6"/>
      <c r="S10" s="6"/>
      <c r="T10" s="6"/>
      <c r="U10" s="6"/>
      <c r="V10" s="6"/>
    </row>
    <row r="11" spans="2:24" x14ac:dyDescent="0.45">
      <c r="B11" s="105" t="s">
        <v>14</v>
      </c>
      <c r="C11" s="106"/>
      <c r="D11" s="106"/>
      <c r="E11" s="20"/>
      <c r="F11" s="65"/>
      <c r="G11" s="66"/>
      <c r="H11" s="67"/>
      <c r="I11" s="65"/>
      <c r="J11" s="66"/>
      <c r="K11" s="67"/>
      <c r="O11" s="6"/>
      <c r="P11" s="6"/>
      <c r="Q11" s="6"/>
      <c r="R11" s="6"/>
      <c r="S11" s="6"/>
      <c r="T11" s="6"/>
      <c r="U11" s="6"/>
      <c r="V11" s="6"/>
    </row>
    <row r="12" spans="2:24" ht="14.65" thickBot="1" x14ac:dyDescent="0.5">
      <c r="B12" s="78" t="s">
        <v>15</v>
      </c>
      <c r="C12" s="79"/>
      <c r="D12" s="79"/>
      <c r="E12" s="16"/>
      <c r="F12" s="92">
        <f>J4</f>
        <v>83000</v>
      </c>
      <c r="G12" s="94"/>
      <c r="H12" s="95"/>
      <c r="I12" s="86">
        <f>I9-F12</f>
        <v>64315</v>
      </c>
      <c r="J12" s="46"/>
      <c r="K12" s="87"/>
      <c r="O12" s="6"/>
      <c r="P12" s="6"/>
      <c r="Q12" s="6"/>
      <c r="R12" s="6"/>
      <c r="S12" s="6"/>
      <c r="T12" s="6"/>
      <c r="U12" s="6"/>
      <c r="V12" s="6"/>
    </row>
    <row r="13" spans="2:24" ht="14.65" thickBot="1" x14ac:dyDescent="0.5">
      <c r="B13" s="78" t="s">
        <v>17</v>
      </c>
      <c r="C13" s="79"/>
      <c r="D13" s="79"/>
      <c r="E13" s="36">
        <v>0</v>
      </c>
      <c r="F13" s="92">
        <f>E13*F12</f>
        <v>0</v>
      </c>
      <c r="G13" s="94"/>
      <c r="H13" s="95"/>
      <c r="I13" s="68"/>
      <c r="J13" s="69"/>
      <c r="K13" s="70"/>
      <c r="O13" s="6"/>
      <c r="P13" s="6"/>
      <c r="Q13" s="6"/>
      <c r="R13" s="6"/>
      <c r="S13" s="6"/>
      <c r="T13" s="6"/>
      <c r="U13" s="6"/>
      <c r="V13" s="6"/>
    </row>
    <row r="14" spans="2:24" ht="14.65" thickBot="1" x14ac:dyDescent="0.5">
      <c r="B14" s="80" t="s">
        <v>19</v>
      </c>
      <c r="C14" s="81"/>
      <c r="D14" s="81"/>
      <c r="E14" s="37">
        <v>1.4999999999999999E-2</v>
      </c>
      <c r="F14" s="88">
        <f>F12*E14</f>
        <v>1245</v>
      </c>
      <c r="G14" s="96"/>
      <c r="H14" s="97"/>
      <c r="I14" s="68"/>
      <c r="J14" s="69"/>
      <c r="K14" s="70"/>
      <c r="O14" s="26"/>
      <c r="P14" s="6"/>
      <c r="Q14" s="116"/>
      <c r="R14" s="116"/>
      <c r="S14" s="6"/>
      <c r="T14" s="6"/>
      <c r="U14" s="6"/>
      <c r="V14" s="6"/>
    </row>
    <row r="15" spans="2:24" ht="14.65" thickBot="1" x14ac:dyDescent="0.5">
      <c r="B15" s="78" t="s">
        <v>20</v>
      </c>
      <c r="C15" s="79"/>
      <c r="D15" s="79"/>
      <c r="E15" s="16"/>
      <c r="F15" s="57">
        <v>450</v>
      </c>
      <c r="G15" s="58"/>
      <c r="H15" s="58"/>
      <c r="I15" s="68"/>
      <c r="J15" s="69"/>
      <c r="K15" s="70"/>
      <c r="O15" s="6"/>
      <c r="P15" s="6"/>
      <c r="Q15" s="6"/>
      <c r="R15" s="6"/>
      <c r="S15" s="6"/>
      <c r="T15" s="6"/>
      <c r="U15" s="6"/>
      <c r="V15" s="6"/>
    </row>
    <row r="16" spans="2:24" ht="14.65" thickBot="1" x14ac:dyDescent="0.5">
      <c r="B16" s="78" t="s">
        <v>21</v>
      </c>
      <c r="C16" s="79"/>
      <c r="D16" s="79"/>
      <c r="E16" s="19"/>
      <c r="F16" s="57">
        <v>350</v>
      </c>
      <c r="G16" s="58"/>
      <c r="H16" s="58"/>
      <c r="I16" s="68"/>
      <c r="J16" s="69"/>
      <c r="K16" s="70"/>
      <c r="O16" s="6"/>
      <c r="P16" s="6"/>
      <c r="Q16" s="6"/>
      <c r="R16" s="6"/>
      <c r="S16" s="6"/>
      <c r="T16" s="6"/>
      <c r="U16" s="6"/>
      <c r="V16" s="6"/>
    </row>
    <row r="17" spans="2:22" ht="14.65" thickBot="1" x14ac:dyDescent="0.5">
      <c r="B17" s="78" t="s">
        <v>28</v>
      </c>
      <c r="C17" s="79"/>
      <c r="D17" s="79"/>
      <c r="E17" s="19"/>
      <c r="F17" s="57"/>
      <c r="G17" s="58"/>
      <c r="H17" s="58"/>
      <c r="I17" s="68"/>
      <c r="J17" s="69"/>
      <c r="K17" s="70"/>
      <c r="O17" s="6"/>
      <c r="P17" s="6"/>
      <c r="Q17" s="6"/>
      <c r="R17" s="6"/>
      <c r="S17" s="6"/>
      <c r="T17" s="6"/>
      <c r="U17" s="6"/>
      <c r="V17" s="6"/>
    </row>
    <row r="18" spans="2:22" ht="14.65" thickBot="1" x14ac:dyDescent="0.5">
      <c r="B18" s="84" t="s">
        <v>29</v>
      </c>
      <c r="C18" s="85"/>
      <c r="D18" s="85"/>
      <c r="E18" s="17"/>
      <c r="F18" s="57"/>
      <c r="G18" s="58"/>
      <c r="H18" s="58"/>
      <c r="I18" s="71"/>
      <c r="J18" s="72"/>
      <c r="K18" s="73"/>
      <c r="O18" s="6"/>
      <c r="P18" s="6"/>
      <c r="Q18" s="6"/>
      <c r="R18" s="6"/>
      <c r="S18" s="6"/>
      <c r="T18" s="6"/>
      <c r="U18" s="6"/>
      <c r="V18" s="6"/>
    </row>
    <row r="19" spans="2:22" ht="14.65" thickBot="1" x14ac:dyDescent="0.5">
      <c r="B19" s="44" t="s">
        <v>22</v>
      </c>
      <c r="C19" s="45"/>
      <c r="D19" s="45"/>
      <c r="E19" s="45"/>
      <c r="F19" s="49">
        <f>SUM(F12:H18)</f>
        <v>85045</v>
      </c>
      <c r="G19" s="50"/>
      <c r="H19" s="50"/>
      <c r="I19" s="49">
        <f>I9-F19</f>
        <v>62270</v>
      </c>
      <c r="J19" s="50"/>
      <c r="K19" s="51"/>
      <c r="O19" s="6"/>
      <c r="P19" s="6"/>
      <c r="Q19" s="6"/>
      <c r="R19" s="6"/>
      <c r="S19" s="6"/>
      <c r="T19" s="6"/>
      <c r="U19" s="6"/>
      <c r="V19" s="6"/>
    </row>
    <row r="20" spans="2:22" ht="14.65" thickBot="1" x14ac:dyDescent="0.5">
      <c r="B20" s="82" t="s">
        <v>23</v>
      </c>
      <c r="C20" s="83"/>
      <c r="D20" s="83"/>
      <c r="E20" s="16"/>
      <c r="F20" s="65"/>
      <c r="G20" s="66"/>
      <c r="H20" s="67"/>
      <c r="I20" s="65"/>
      <c r="J20" s="66"/>
      <c r="K20" s="67"/>
    </row>
    <row r="21" spans="2:22" ht="14.65" thickBot="1" x14ac:dyDescent="0.5">
      <c r="B21" s="78" t="s">
        <v>24</v>
      </c>
      <c r="C21" s="79"/>
      <c r="D21" s="79"/>
      <c r="E21" s="18">
        <v>15</v>
      </c>
      <c r="F21" s="89">
        <f>E21*C5</f>
        <v>21045</v>
      </c>
      <c r="G21" s="90"/>
      <c r="H21" s="91"/>
      <c r="I21" s="86">
        <f>I19-F21</f>
        <v>41225</v>
      </c>
      <c r="J21" s="46"/>
      <c r="K21" s="87"/>
      <c r="P21" s="25"/>
      <c r="Q21" s="25"/>
    </row>
    <row r="22" spans="2:22" ht="14.65" thickBot="1" x14ac:dyDescent="0.5">
      <c r="B22" s="80" t="s">
        <v>30</v>
      </c>
      <c r="C22" s="81"/>
      <c r="D22" s="81"/>
      <c r="E22" s="16"/>
      <c r="F22" s="57">
        <v>500</v>
      </c>
      <c r="G22" s="58"/>
      <c r="H22" s="58"/>
      <c r="I22" s="68"/>
      <c r="J22" s="69"/>
      <c r="K22" s="70"/>
      <c r="P22" s="25"/>
      <c r="Q22" s="25"/>
    </row>
    <row r="23" spans="2:22" ht="14.65" thickBot="1" x14ac:dyDescent="0.5">
      <c r="B23" s="78" t="s">
        <v>31</v>
      </c>
      <c r="C23" s="79"/>
      <c r="D23" s="79"/>
      <c r="E23" s="24">
        <v>300</v>
      </c>
      <c r="F23" s="93">
        <f>E23*(C6+E6)</f>
        <v>1200</v>
      </c>
      <c r="G23" s="93"/>
      <c r="H23" s="93"/>
      <c r="I23" s="68"/>
      <c r="J23" s="69"/>
      <c r="K23" s="70"/>
      <c r="P23" s="25"/>
      <c r="Q23" s="25"/>
    </row>
    <row r="24" spans="2:22" ht="14.65" thickBot="1" x14ac:dyDescent="0.5">
      <c r="B24" s="78" t="s">
        <v>32</v>
      </c>
      <c r="C24" s="79"/>
      <c r="D24" s="79"/>
      <c r="E24" s="24">
        <v>100</v>
      </c>
      <c r="F24" s="93">
        <f>E24*(C6+E6)</f>
        <v>400</v>
      </c>
      <c r="G24" s="93"/>
      <c r="H24" s="93"/>
      <c r="I24" s="68"/>
      <c r="J24" s="69"/>
      <c r="K24" s="70"/>
    </row>
    <row r="25" spans="2:22" ht="14.65" thickBot="1" x14ac:dyDescent="0.5">
      <c r="B25" s="84" t="s">
        <v>29</v>
      </c>
      <c r="C25" s="85"/>
      <c r="D25" s="85"/>
      <c r="E25" s="17"/>
      <c r="F25" s="57"/>
      <c r="G25" s="58"/>
      <c r="H25" s="58"/>
      <c r="I25" s="71"/>
      <c r="J25" s="72"/>
      <c r="K25" s="73"/>
    </row>
    <row r="26" spans="2:22" ht="14.65" thickBot="1" x14ac:dyDescent="0.5">
      <c r="B26" s="44" t="s">
        <v>33</v>
      </c>
      <c r="C26" s="45"/>
      <c r="D26" s="45"/>
      <c r="E26" s="45"/>
      <c r="F26" s="49">
        <f>SUM(F20:H25)</f>
        <v>23145</v>
      </c>
      <c r="G26" s="50"/>
      <c r="H26" s="50"/>
      <c r="I26" s="49">
        <f>I19-F26</f>
        <v>39125</v>
      </c>
      <c r="J26" s="50"/>
      <c r="K26" s="51"/>
    </row>
    <row r="27" spans="2:22" ht="14.65" thickBot="1" x14ac:dyDescent="0.5">
      <c r="B27" s="82" t="s">
        <v>18</v>
      </c>
      <c r="C27" s="83"/>
      <c r="D27" s="83"/>
      <c r="E27" s="16"/>
      <c r="F27" s="65"/>
      <c r="G27" s="66"/>
      <c r="H27" s="67"/>
      <c r="I27" s="65"/>
      <c r="J27" s="66"/>
      <c r="K27" s="67"/>
    </row>
    <row r="28" spans="2:22" ht="14.65" thickBot="1" x14ac:dyDescent="0.5">
      <c r="B28" s="78" t="s">
        <v>16</v>
      </c>
      <c r="C28" s="79"/>
      <c r="D28" s="79"/>
      <c r="E28" s="35">
        <v>0</v>
      </c>
      <c r="F28" s="74">
        <f>((J4*E28)/12)*(C6+E6)</f>
        <v>0</v>
      </c>
      <c r="G28" s="69"/>
      <c r="H28" s="70"/>
      <c r="I28" s="68"/>
      <c r="J28" s="69"/>
      <c r="K28" s="70"/>
    </row>
    <row r="29" spans="2:22" ht="14.65" thickBot="1" x14ac:dyDescent="0.5">
      <c r="B29" s="78" t="s">
        <v>25</v>
      </c>
      <c r="C29" s="79"/>
      <c r="D29" s="79"/>
      <c r="E29" s="18">
        <v>350</v>
      </c>
      <c r="F29" s="92">
        <f>E29*(C6+E6)</f>
        <v>1400</v>
      </c>
      <c r="G29" s="69"/>
      <c r="H29" s="70"/>
      <c r="I29" s="68"/>
      <c r="J29" s="69"/>
      <c r="K29" s="70"/>
    </row>
    <row r="30" spans="2:22" ht="14.65" thickBot="1" x14ac:dyDescent="0.5">
      <c r="B30" s="78" t="s">
        <v>34</v>
      </c>
      <c r="C30" s="79"/>
      <c r="D30" s="79"/>
      <c r="E30" s="35">
        <v>0.02</v>
      </c>
      <c r="F30" s="74">
        <f>((E30*J4)/12)*(C6+E6)</f>
        <v>553.33333333333337</v>
      </c>
      <c r="G30" s="69"/>
      <c r="H30" s="70"/>
      <c r="I30" s="68"/>
      <c r="J30" s="69"/>
      <c r="K30" s="70"/>
    </row>
    <row r="31" spans="2:22" ht="14.65" thickBot="1" x14ac:dyDescent="0.5">
      <c r="B31" s="78" t="s">
        <v>35</v>
      </c>
      <c r="C31" s="79"/>
      <c r="D31" s="79"/>
      <c r="E31" s="18">
        <v>100</v>
      </c>
      <c r="F31" s="88">
        <f>E31*(C6+E6)</f>
        <v>400</v>
      </c>
      <c r="G31" s="72"/>
      <c r="H31" s="73"/>
      <c r="I31" s="68"/>
      <c r="J31" s="69"/>
      <c r="K31" s="70"/>
    </row>
    <row r="32" spans="2:22" ht="14.65" thickBot="1" x14ac:dyDescent="0.5">
      <c r="B32" s="84" t="s">
        <v>29</v>
      </c>
      <c r="C32" s="85"/>
      <c r="D32" s="85"/>
      <c r="E32" s="17"/>
      <c r="F32" s="57"/>
      <c r="G32" s="58"/>
      <c r="H32" s="58"/>
      <c r="I32" s="68"/>
      <c r="J32" s="69"/>
      <c r="K32" s="70"/>
    </row>
    <row r="33" spans="2:11" ht="14.65" thickBot="1" x14ac:dyDescent="0.5">
      <c r="B33" s="84" t="s">
        <v>29</v>
      </c>
      <c r="C33" s="85"/>
      <c r="D33" s="85"/>
      <c r="E33" s="17"/>
      <c r="F33" s="57"/>
      <c r="G33" s="58"/>
      <c r="H33" s="58"/>
      <c r="I33" s="71"/>
      <c r="J33" s="72"/>
      <c r="K33" s="73"/>
    </row>
    <row r="34" spans="2:11" ht="14.65" thickBot="1" x14ac:dyDescent="0.5">
      <c r="B34" s="44" t="s">
        <v>36</v>
      </c>
      <c r="C34" s="45"/>
      <c r="D34" s="45"/>
      <c r="E34" s="45"/>
      <c r="F34" s="49">
        <f>SUM(F27:H33)</f>
        <v>2353.3333333333335</v>
      </c>
      <c r="G34" s="50"/>
      <c r="H34" s="50"/>
      <c r="I34" s="49">
        <f>I26-F34</f>
        <v>36771.666666666664</v>
      </c>
      <c r="J34" s="50"/>
      <c r="K34" s="51"/>
    </row>
    <row r="35" spans="2:11" ht="14.65" thickBot="1" x14ac:dyDescent="0.5">
      <c r="B35" s="82" t="s">
        <v>13</v>
      </c>
      <c r="C35" s="83"/>
      <c r="D35" s="83"/>
      <c r="E35" s="16"/>
      <c r="F35" s="65"/>
      <c r="G35" s="66"/>
      <c r="H35" s="67"/>
      <c r="I35" s="65"/>
      <c r="J35" s="66"/>
      <c r="K35" s="67"/>
    </row>
    <row r="36" spans="2:11" ht="14.65" thickBot="1" x14ac:dyDescent="0.5">
      <c r="B36" s="78" t="s">
        <v>37</v>
      </c>
      <c r="C36" s="79"/>
      <c r="D36" s="79"/>
      <c r="E36" s="35">
        <v>0.06</v>
      </c>
      <c r="F36" s="74">
        <f>I9*E36</f>
        <v>8838.9</v>
      </c>
      <c r="G36" s="69"/>
      <c r="H36" s="70"/>
      <c r="I36" s="68"/>
      <c r="J36" s="69"/>
      <c r="K36" s="70"/>
    </row>
    <row r="37" spans="2:11" ht="14.65" thickBot="1" x14ac:dyDescent="0.5">
      <c r="B37" s="78" t="s">
        <v>38</v>
      </c>
      <c r="C37" s="79"/>
      <c r="D37" s="79"/>
      <c r="E37" s="35">
        <v>0.02</v>
      </c>
      <c r="F37" s="75">
        <f>I9*E37</f>
        <v>2946.3</v>
      </c>
      <c r="G37" s="72"/>
      <c r="H37" s="73"/>
      <c r="I37" s="68"/>
      <c r="J37" s="69"/>
      <c r="K37" s="70"/>
    </row>
    <row r="38" spans="2:11" ht="14.65" thickBot="1" x14ac:dyDescent="0.5">
      <c r="B38" s="78" t="s">
        <v>39</v>
      </c>
      <c r="C38" s="79"/>
      <c r="D38" s="79"/>
      <c r="E38" s="16"/>
      <c r="F38" s="76"/>
      <c r="G38" s="77"/>
      <c r="H38" s="77"/>
      <c r="I38" s="68"/>
      <c r="J38" s="69"/>
      <c r="K38" s="70"/>
    </row>
    <row r="39" spans="2:11" ht="14.65" thickBot="1" x14ac:dyDescent="0.5">
      <c r="B39" s="78" t="s">
        <v>40</v>
      </c>
      <c r="C39" s="79"/>
      <c r="D39" s="79"/>
      <c r="E39" s="16"/>
      <c r="F39" s="76"/>
      <c r="G39" s="77"/>
      <c r="H39" s="77"/>
      <c r="I39" s="68"/>
      <c r="J39" s="69"/>
      <c r="K39" s="70"/>
    </row>
    <row r="40" spans="2:11" ht="14.65" thickBot="1" x14ac:dyDescent="0.5">
      <c r="B40" s="78" t="s">
        <v>41</v>
      </c>
      <c r="C40" s="79"/>
      <c r="D40" s="79"/>
      <c r="E40" s="16"/>
      <c r="F40" s="76"/>
      <c r="G40" s="77"/>
      <c r="H40" s="77"/>
      <c r="I40" s="68"/>
      <c r="J40" s="69"/>
      <c r="K40" s="70"/>
    </row>
    <row r="41" spans="2:11" ht="14.65" thickBot="1" x14ac:dyDescent="0.5">
      <c r="B41" s="78" t="s">
        <v>29</v>
      </c>
      <c r="C41" s="79"/>
      <c r="D41" s="79"/>
      <c r="E41" s="16"/>
      <c r="F41" s="76"/>
      <c r="G41" s="77"/>
      <c r="H41" s="77"/>
      <c r="I41" s="71"/>
      <c r="J41" s="72"/>
      <c r="K41" s="73"/>
    </row>
    <row r="42" spans="2:11" ht="14.65" thickBot="1" x14ac:dyDescent="0.5">
      <c r="B42" s="44" t="s">
        <v>13</v>
      </c>
      <c r="C42" s="45"/>
      <c r="D42" s="45"/>
      <c r="E42" s="45"/>
      <c r="F42" s="49">
        <f>SUM(F35:H41)</f>
        <v>11785.2</v>
      </c>
      <c r="G42" s="50"/>
      <c r="H42" s="50"/>
      <c r="I42" s="49">
        <f>I34-F42</f>
        <v>24986.466666666664</v>
      </c>
      <c r="J42" s="50"/>
      <c r="K42" s="51"/>
    </row>
    <row r="43" spans="2:11" ht="16.149999999999999" thickBot="1" x14ac:dyDescent="0.55000000000000004">
      <c r="B43" s="38" t="s">
        <v>44</v>
      </c>
      <c r="C43" s="39"/>
      <c r="D43" s="39"/>
      <c r="E43" s="40"/>
      <c r="F43" s="59">
        <f>F19+F26+F34+F42</f>
        <v>122328.53333333333</v>
      </c>
      <c r="G43" s="60"/>
      <c r="H43" s="61"/>
      <c r="I43" s="52">
        <f>F43/I9</f>
        <v>0.83038749165620152</v>
      </c>
      <c r="J43" s="52"/>
      <c r="K43" s="53"/>
    </row>
    <row r="44" spans="2:11" ht="18.399999999999999" thickBot="1" x14ac:dyDescent="0.6">
      <c r="B44" s="118" t="s">
        <v>42</v>
      </c>
      <c r="C44" s="119"/>
      <c r="D44" s="119"/>
      <c r="E44" s="119"/>
      <c r="F44" s="62">
        <f>I42</f>
        <v>24986.466666666664</v>
      </c>
      <c r="G44" s="63"/>
      <c r="H44" s="64"/>
      <c r="I44" s="54">
        <f>F44/F43</f>
        <v>0.20425706076750694</v>
      </c>
      <c r="J44" s="55"/>
      <c r="K44" s="56"/>
    </row>
    <row r="45" spans="2:11" ht="14.65" thickBot="1" x14ac:dyDescent="0.5">
      <c r="B45" s="13"/>
      <c r="C45" s="14"/>
      <c r="D45" s="14"/>
      <c r="E45" s="17"/>
      <c r="F45" s="14"/>
      <c r="G45" s="14"/>
      <c r="H45" s="14"/>
      <c r="I45" s="14"/>
      <c r="J45" s="14"/>
      <c r="K45" s="15"/>
    </row>
  </sheetData>
  <mergeCells count="121">
    <mergeCell ref="B2:K2"/>
    <mergeCell ref="B3:K3"/>
    <mergeCell ref="C4:F4"/>
    <mergeCell ref="H4:I4"/>
    <mergeCell ref="J4:K4"/>
    <mergeCell ref="F6:H6"/>
    <mergeCell ref="B10:D10"/>
    <mergeCell ref="F10:H10"/>
    <mergeCell ref="I10:K10"/>
    <mergeCell ref="B11:D11"/>
    <mergeCell ref="F11:H11"/>
    <mergeCell ref="I11:K11"/>
    <mergeCell ref="P6:T6"/>
    <mergeCell ref="B8:D8"/>
    <mergeCell ref="F8:H8"/>
    <mergeCell ref="I8:K8"/>
    <mergeCell ref="P8:Q8"/>
    <mergeCell ref="B9:D9"/>
    <mergeCell ref="F9:H9"/>
    <mergeCell ref="I9:K9"/>
    <mergeCell ref="P9:Q9"/>
    <mergeCell ref="B14:D14"/>
    <mergeCell ref="F14:H14"/>
    <mergeCell ref="I14:K14"/>
    <mergeCell ref="Q14:R14"/>
    <mergeCell ref="B15:D15"/>
    <mergeCell ref="F15:H15"/>
    <mergeCell ref="I15:K15"/>
    <mergeCell ref="B12:D12"/>
    <mergeCell ref="F12:H12"/>
    <mergeCell ref="I12:K12"/>
    <mergeCell ref="B13:D13"/>
    <mergeCell ref="F13:H13"/>
    <mergeCell ref="I13:K13"/>
    <mergeCell ref="B18:D18"/>
    <mergeCell ref="F18:H18"/>
    <mergeCell ref="I18:K18"/>
    <mergeCell ref="B19:E19"/>
    <mergeCell ref="F19:H19"/>
    <mergeCell ref="I19:K19"/>
    <mergeCell ref="B16:D16"/>
    <mergeCell ref="F16:H16"/>
    <mergeCell ref="I16:K16"/>
    <mergeCell ref="B17:D17"/>
    <mergeCell ref="F17:H17"/>
    <mergeCell ref="I17:K17"/>
    <mergeCell ref="B22:D22"/>
    <mergeCell ref="F22:H22"/>
    <mergeCell ref="I22:K22"/>
    <mergeCell ref="B23:D23"/>
    <mergeCell ref="F23:H23"/>
    <mergeCell ref="I23:K23"/>
    <mergeCell ref="B20:D20"/>
    <mergeCell ref="F20:H20"/>
    <mergeCell ref="I20:K20"/>
    <mergeCell ref="B21:D21"/>
    <mergeCell ref="F21:H21"/>
    <mergeCell ref="I21:K21"/>
    <mergeCell ref="B26:E26"/>
    <mergeCell ref="F26:H26"/>
    <mergeCell ref="I26:K26"/>
    <mergeCell ref="B24:D24"/>
    <mergeCell ref="F24:H24"/>
    <mergeCell ref="I24:K24"/>
    <mergeCell ref="B25:D25"/>
    <mergeCell ref="F25:H25"/>
    <mergeCell ref="I25:K25"/>
    <mergeCell ref="B29:D29"/>
    <mergeCell ref="F29:H29"/>
    <mergeCell ref="I29:K29"/>
    <mergeCell ref="B30:D30"/>
    <mergeCell ref="F30:H30"/>
    <mergeCell ref="I30:K30"/>
    <mergeCell ref="B27:D27"/>
    <mergeCell ref="F27:H27"/>
    <mergeCell ref="I27:K27"/>
    <mergeCell ref="B28:D28"/>
    <mergeCell ref="F28:H28"/>
    <mergeCell ref="I28:K28"/>
    <mergeCell ref="B33:D33"/>
    <mergeCell ref="F33:H33"/>
    <mergeCell ref="I33:K33"/>
    <mergeCell ref="B34:E34"/>
    <mergeCell ref="F34:H34"/>
    <mergeCell ref="I34:K34"/>
    <mergeCell ref="B31:D31"/>
    <mergeCell ref="F31:H31"/>
    <mergeCell ref="I31:K31"/>
    <mergeCell ref="B32:D32"/>
    <mergeCell ref="F32:H32"/>
    <mergeCell ref="I32:K32"/>
    <mergeCell ref="B36:D36"/>
    <mergeCell ref="F36:H36"/>
    <mergeCell ref="I36:K36"/>
    <mergeCell ref="B37:D37"/>
    <mergeCell ref="F37:H37"/>
    <mergeCell ref="I37:K37"/>
    <mergeCell ref="B35:D35"/>
    <mergeCell ref="F35:H35"/>
    <mergeCell ref="I35:K35"/>
    <mergeCell ref="B40:D40"/>
    <mergeCell ref="F40:H40"/>
    <mergeCell ref="I40:K40"/>
    <mergeCell ref="B41:D41"/>
    <mergeCell ref="F41:H41"/>
    <mergeCell ref="I41:K41"/>
    <mergeCell ref="B38:D38"/>
    <mergeCell ref="F38:H38"/>
    <mergeCell ref="I38:K38"/>
    <mergeCell ref="B39:D39"/>
    <mergeCell ref="F39:H39"/>
    <mergeCell ref="I39:K39"/>
    <mergeCell ref="I44:K44"/>
    <mergeCell ref="B44:E44"/>
    <mergeCell ref="F44:H44"/>
    <mergeCell ref="B43:E43"/>
    <mergeCell ref="B42:E42"/>
    <mergeCell ref="F42:H42"/>
    <mergeCell ref="I42:K42"/>
    <mergeCell ref="F43:H43"/>
    <mergeCell ref="I43:K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Sheet (Make Copies Of This</vt:lpstr>
      <vt:lpstr>Sample Deal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Zack Childress</dc:creator>
  <cp:lastModifiedBy>Zack Childress</cp:lastModifiedBy>
  <cp:lastPrinted>2021-09-23T17:51:41Z</cp:lastPrinted>
  <dcterms:created xsi:type="dcterms:W3CDTF">2021-09-17T22:03:35Z</dcterms:created>
  <dcterms:modified xsi:type="dcterms:W3CDTF">2021-10-07T17:11:15Z</dcterms:modified>
</cp:coreProperties>
</file>