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Master Sheet " sheetId="1" r:id="rId1"/>
    <sheet name="572 Mardale Cir " sheetId="2" r:id="rId2"/>
  </sheets>
  <definedNames/>
  <calcPr fullCalcOnLoad="1"/>
</workbook>
</file>

<file path=xl/comments1.xml><?xml version="1.0" encoding="utf-8"?>
<comments xmlns="http://schemas.openxmlformats.org/spreadsheetml/2006/main">
  <authors>
    <author>Zack Childress</author>
  </authors>
  <commentList>
    <comment ref="H6" authorId="0">
      <text>
        <r>
          <rPr>
            <b/>
            <sz val="9"/>
            <rFont val="Tahoma"/>
            <family val="0"/>
          </rPr>
          <t>Zack Childress:</t>
        </r>
        <r>
          <rPr>
            <sz val="9"/>
            <rFont val="Tahoma"/>
            <family val="0"/>
          </rPr>
          <t xml:space="preserve">
Use you mortgage calculator!!! </t>
        </r>
      </text>
    </comment>
  </commentList>
</comments>
</file>

<file path=xl/comments2.xml><?xml version="1.0" encoding="utf-8"?>
<comments xmlns="http://schemas.openxmlformats.org/spreadsheetml/2006/main">
  <authors>
    <author>Zack Childress</author>
  </authors>
  <commentList>
    <comment ref="H6" authorId="0">
      <text>
        <r>
          <rPr>
            <b/>
            <sz val="9"/>
            <rFont val="Tahoma"/>
            <family val="0"/>
          </rPr>
          <t>Zack Childress:</t>
        </r>
        <r>
          <rPr>
            <sz val="9"/>
            <rFont val="Tahoma"/>
            <family val="0"/>
          </rPr>
          <t xml:space="preserve">
Use you mortgage calculator!!! </t>
        </r>
      </text>
    </comment>
  </commentList>
</comments>
</file>

<file path=xl/sharedStrings.xml><?xml version="1.0" encoding="utf-8"?>
<sst xmlns="http://schemas.openxmlformats.org/spreadsheetml/2006/main" count="161" uniqueCount="70">
  <si>
    <t>Property Address:</t>
  </si>
  <si>
    <t>Asking / Offer Price</t>
  </si>
  <si>
    <t>Owner:</t>
  </si>
  <si>
    <t>Total Equity:</t>
  </si>
  <si>
    <t># Units</t>
  </si>
  <si>
    <t>Assumable:</t>
  </si>
  <si>
    <t>Int Rate</t>
  </si>
  <si>
    <t>Payment</t>
  </si>
  <si>
    <t>No of Units</t>
  </si>
  <si>
    <t>Rms</t>
  </si>
  <si>
    <t>Beds</t>
  </si>
  <si>
    <t>Baths</t>
  </si>
  <si>
    <t>Annual Operating Expenses</t>
  </si>
  <si>
    <t>Real Estate Taxes</t>
  </si>
  <si>
    <t>Insureance</t>
  </si>
  <si>
    <t>Water &amp; Sewer</t>
  </si>
  <si>
    <t>Electric</t>
  </si>
  <si>
    <t>Gas</t>
  </si>
  <si>
    <t>Oil</t>
  </si>
  <si>
    <t xml:space="preserve">Legal </t>
  </si>
  <si>
    <t>Management Fees</t>
  </si>
  <si>
    <t>Other</t>
  </si>
  <si>
    <t>Total Annual Operating Expense</t>
  </si>
  <si>
    <t xml:space="preserve">Cur Rent </t>
  </si>
  <si>
    <t>Mkt Rent</t>
  </si>
  <si>
    <t>Total Gross Income</t>
  </si>
  <si>
    <t>Gross Rental Income (Total Montlhy x 12)</t>
  </si>
  <si>
    <t>Total Annual Operationg Expenses</t>
  </si>
  <si>
    <t>Total Gross Rental Income</t>
  </si>
  <si>
    <t>1st Mortgage</t>
  </si>
  <si>
    <t>Rate</t>
  </si>
  <si>
    <t>Balance</t>
  </si>
  <si>
    <t>Terms</t>
  </si>
  <si>
    <t>2nd Mortgage</t>
  </si>
  <si>
    <t>Total Annual Debt Service</t>
  </si>
  <si>
    <t>Summary</t>
  </si>
  <si>
    <t>Acquisition Cost (down payment, inspections, &amp; ect)</t>
  </si>
  <si>
    <t xml:space="preserve">Rental Property Cash On Cash Return </t>
  </si>
  <si>
    <t>-</t>
  </si>
  <si>
    <t>Down Payment %</t>
  </si>
  <si>
    <t xml:space="preserve">Fix Up Exp: </t>
  </si>
  <si>
    <t>Closing Fee</t>
  </si>
  <si>
    <t xml:space="preserve">1st Mort. </t>
  </si>
  <si>
    <t>2nd Mort</t>
  </si>
  <si>
    <t>Insp/Miss Fee:</t>
  </si>
  <si>
    <t>Rent Roll</t>
  </si>
  <si>
    <t>Vacancy Rate (10%)</t>
  </si>
  <si>
    <t xml:space="preserve">Mantiance Reserve </t>
  </si>
  <si>
    <t xml:space="preserve">Income After Reserve Account  </t>
  </si>
  <si>
    <t xml:space="preserve">Dept Services Est. (25-35%) </t>
  </si>
  <si>
    <t xml:space="preserve">Annual Debt Service </t>
  </si>
  <si>
    <t xml:space="preserve">Annual Reserve Account </t>
  </si>
  <si>
    <t>Annual Oper Expense</t>
  </si>
  <si>
    <t xml:space="preserve">Net Operating Income </t>
  </si>
  <si>
    <t xml:space="preserve">Current Situation: </t>
  </si>
  <si>
    <t>Pro Forma</t>
  </si>
  <si>
    <t xml:space="preserve">Cash On Cash Return </t>
  </si>
  <si>
    <t xml:space="preserve">Curent Situation: </t>
  </si>
  <si>
    <t xml:space="preserve">Pro Forma: </t>
  </si>
  <si>
    <t xml:space="preserve">Total Expense Percentage: </t>
  </si>
  <si>
    <t xml:space="preserve"> Annual Payment</t>
  </si>
  <si>
    <t xml:space="preserve">New Loan On Property </t>
  </si>
  <si>
    <t>ARV:</t>
  </si>
  <si>
    <t xml:space="preserve">landscape </t>
  </si>
  <si>
    <t xml:space="preserve">Trash Removal </t>
  </si>
  <si>
    <t>572 Mardale Cir</t>
  </si>
  <si>
    <t xml:space="preserve">Net Income After Reserve: </t>
  </si>
  <si>
    <t>True Net Operating Income (TNOI)</t>
  </si>
  <si>
    <t xml:space="preserve">True Net Operating Income </t>
  </si>
  <si>
    <t>Total Gross Income Raised Rents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</si>
</sst>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&quot;$&quot;#,##0.0000"/>
    <numFmt numFmtId="168" formatCode="0.0%"/>
    <numFmt numFmtId="169" formatCode="0.000%"/>
    <numFmt numFmtId="170" formatCode="0.0000%"/>
    <numFmt numFmtId="171" formatCode="[$-409]dddd\,\ mmmm\ d\,\ yyyy"/>
    <numFmt numFmtId="172" formatCode="[$-409]h:mm:ss\ AM/PM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1" fillId="0" borderId="14" xfId="0" applyFont="1" applyBorder="1" applyAlignment="1">
      <alignment/>
    </xf>
    <xf numFmtId="165" fontId="0" fillId="0" borderId="16" xfId="0" applyNumberForma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Fill="1" applyBorder="1" applyAlignment="1">
      <alignment horizontal="left"/>
    </xf>
    <xf numFmtId="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9" fontId="0" fillId="0" borderId="0" xfId="57" applyFont="1" applyBorder="1" applyAlignment="1">
      <alignment/>
    </xf>
    <xf numFmtId="44" fontId="0" fillId="0" borderId="0" xfId="44" applyFont="1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15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174" fontId="1" fillId="0" borderId="1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8" fontId="1" fillId="0" borderId="17" xfId="57" applyNumberFormat="1" applyFont="1" applyBorder="1" applyAlignment="1">
      <alignment horizontal="center"/>
    </xf>
    <xf numFmtId="165" fontId="0" fillId="7" borderId="16" xfId="0" applyNumberForma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165" fontId="0" fillId="7" borderId="11" xfId="0" applyNumberFormat="1" applyFill="1" applyBorder="1" applyAlignment="1">
      <alignment/>
    </xf>
    <xf numFmtId="9" fontId="0" fillId="7" borderId="11" xfId="0" applyNumberFormat="1" applyFill="1" applyBorder="1" applyAlignment="1">
      <alignment/>
    </xf>
    <xf numFmtId="164" fontId="0" fillId="7" borderId="10" xfId="0" applyNumberFormat="1" applyFill="1" applyBorder="1" applyAlignment="1">
      <alignment/>
    </xf>
    <xf numFmtId="0" fontId="0" fillId="7" borderId="13" xfId="0" applyFont="1" applyFill="1" applyBorder="1" applyAlignment="1">
      <alignment/>
    </xf>
    <xf numFmtId="44" fontId="0" fillId="7" borderId="10" xfId="44" applyFont="1" applyFill="1" applyBorder="1" applyAlignment="1">
      <alignment/>
    </xf>
    <xf numFmtId="44" fontId="0" fillId="7" borderId="11" xfId="44" applyFont="1" applyFill="1" applyBorder="1" applyAlignment="1">
      <alignment/>
    </xf>
    <xf numFmtId="9" fontId="0" fillId="7" borderId="10" xfId="57" applyNumberFormat="1" applyFont="1" applyFill="1" applyBorder="1" applyAlignment="1">
      <alignment/>
    </xf>
    <xf numFmtId="0" fontId="0" fillId="7" borderId="17" xfId="0" applyFill="1" applyBorder="1" applyAlignment="1">
      <alignment/>
    </xf>
    <xf numFmtId="164" fontId="0" fillId="7" borderId="17" xfId="0" applyNumberFormat="1" applyFill="1" applyBorder="1" applyAlignment="1">
      <alignment/>
    </xf>
    <xf numFmtId="9" fontId="0" fillId="7" borderId="11" xfId="0" applyNumberFormat="1" applyFill="1" applyBorder="1" applyAlignment="1">
      <alignment horizontal="center"/>
    </xf>
    <xf numFmtId="9" fontId="0" fillId="7" borderId="10" xfId="0" applyNumberFormat="1" applyFill="1" applyBorder="1" applyAlignment="1">
      <alignment/>
    </xf>
    <xf numFmtId="165" fontId="0" fillId="7" borderId="10" xfId="0" applyNumberFormat="1" applyFill="1" applyBorder="1" applyAlignment="1">
      <alignment/>
    </xf>
    <xf numFmtId="168" fontId="1" fillId="0" borderId="17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7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0" fillId="7" borderId="10" xfId="44" applyNumberFormat="1" applyFont="1" applyFill="1" applyBorder="1" applyAlignment="1">
      <alignment horizontal="center"/>
    </xf>
    <xf numFmtId="9" fontId="0" fillId="7" borderId="0" xfId="57" applyNumberFormat="1" applyFont="1" applyFill="1" applyBorder="1" applyAlignment="1">
      <alignment horizontal="center"/>
    </xf>
    <xf numFmtId="9" fontId="0" fillId="33" borderId="1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9" fontId="0" fillId="7" borderId="17" xfId="57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7" borderId="17" xfId="0" applyFill="1" applyBorder="1" applyAlignment="1">
      <alignment/>
    </xf>
    <xf numFmtId="0" fontId="0" fillId="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0.71875" style="0" customWidth="1"/>
    <col min="2" max="2" width="17.00390625" style="0" customWidth="1"/>
    <col min="3" max="3" width="5.7109375" style="0" bestFit="1" customWidth="1"/>
    <col min="4" max="4" width="9.421875" style="0" customWidth="1"/>
    <col min="5" max="5" width="8.421875" style="0" customWidth="1"/>
    <col min="6" max="6" width="10.8515625" style="0" customWidth="1"/>
    <col min="7" max="7" width="11.8515625" style="0" customWidth="1"/>
    <col min="8" max="8" width="15.8515625" style="0" customWidth="1"/>
    <col min="9" max="9" width="10.8515625" style="0" customWidth="1"/>
    <col min="10" max="10" width="2.421875" style="0" customWidth="1"/>
    <col min="11" max="11" width="10.28125" style="0" customWidth="1"/>
    <col min="14" max="14" width="10.140625" style="0" bestFit="1" customWidth="1"/>
  </cols>
  <sheetData>
    <row r="1" ht="1.5" customHeight="1" thickBot="1"/>
    <row r="2" spans="2:11" ht="23.25">
      <c r="B2" s="101" t="s">
        <v>37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ht="7.5" customHeight="1">
      <c r="B3" s="9"/>
      <c r="C3" s="3"/>
      <c r="D3" s="3"/>
      <c r="E3" s="3"/>
      <c r="F3" s="3"/>
      <c r="G3" s="3"/>
      <c r="H3" s="3"/>
      <c r="I3" s="3"/>
      <c r="J3" s="3"/>
      <c r="K3" s="10"/>
    </row>
    <row r="4" spans="2:11" ht="13.5" thickBot="1">
      <c r="B4" s="27" t="s">
        <v>0</v>
      </c>
      <c r="C4" s="123"/>
      <c r="D4" s="123"/>
      <c r="E4" s="123"/>
      <c r="F4" s="123"/>
      <c r="G4" s="3"/>
      <c r="H4" s="78" t="s">
        <v>1</v>
      </c>
      <c r="I4" s="78"/>
      <c r="J4" s="78"/>
      <c r="K4" s="53">
        <v>0</v>
      </c>
    </row>
    <row r="5" spans="2:11" ht="13.5" thickBot="1">
      <c r="B5" s="27" t="s">
        <v>2</v>
      </c>
      <c r="C5" s="55"/>
      <c r="D5" s="55"/>
      <c r="E5" s="56"/>
      <c r="F5" s="55"/>
      <c r="G5" s="3"/>
      <c r="H5" s="3"/>
      <c r="I5" s="4" t="s">
        <v>4</v>
      </c>
      <c r="J5" s="3"/>
      <c r="K5" s="54">
        <v>0</v>
      </c>
    </row>
    <row r="6" spans="2:11" ht="13.5" thickBot="1">
      <c r="B6" s="27" t="s">
        <v>42</v>
      </c>
      <c r="C6" s="3"/>
      <c r="D6" s="57">
        <v>0</v>
      </c>
      <c r="E6" s="4" t="s">
        <v>6</v>
      </c>
      <c r="F6" s="58">
        <v>0</v>
      </c>
      <c r="G6" s="4" t="s">
        <v>7</v>
      </c>
      <c r="H6" s="59">
        <f>D6*0.075/12</f>
        <v>0</v>
      </c>
      <c r="I6" s="4" t="s">
        <v>5</v>
      </c>
      <c r="J6" s="3"/>
      <c r="K6" s="60" t="s">
        <v>38</v>
      </c>
    </row>
    <row r="7" spans="2:11" ht="13.5" thickBot="1">
      <c r="B7" s="27" t="s">
        <v>43</v>
      </c>
      <c r="C7" s="3"/>
      <c r="D7" s="57">
        <v>0</v>
      </c>
      <c r="E7" s="4" t="s">
        <v>6</v>
      </c>
      <c r="F7" s="58">
        <v>0</v>
      </c>
      <c r="G7" s="4" t="s">
        <v>7</v>
      </c>
      <c r="H7" s="59">
        <f>D7*0.0125</f>
        <v>0</v>
      </c>
      <c r="I7" s="4" t="s">
        <v>5</v>
      </c>
      <c r="J7" s="3"/>
      <c r="K7" s="60" t="s">
        <v>38</v>
      </c>
    </row>
    <row r="8" spans="2:11" ht="13.5" thickBot="1">
      <c r="B8" s="27" t="s">
        <v>62</v>
      </c>
      <c r="C8" s="3"/>
      <c r="D8" s="104">
        <v>0</v>
      </c>
      <c r="E8" s="104"/>
      <c r="F8" s="3"/>
      <c r="G8" s="3"/>
      <c r="H8" s="3"/>
      <c r="I8" s="3"/>
      <c r="J8" s="3"/>
      <c r="K8" s="10"/>
    </row>
    <row r="9" spans="2:11" ht="13.5" thickBot="1">
      <c r="B9" s="27" t="s">
        <v>3</v>
      </c>
      <c r="C9" s="3"/>
      <c r="D9" s="83">
        <f>D8-K4</f>
        <v>0</v>
      </c>
      <c r="E9" s="83"/>
      <c r="F9" s="78" t="s">
        <v>36</v>
      </c>
      <c r="G9" s="78"/>
      <c r="H9" s="78"/>
      <c r="I9" s="78"/>
      <c r="J9" s="78"/>
      <c r="K9" s="28">
        <f>(K4*I11)+G11+G12+I12</f>
        <v>0</v>
      </c>
    </row>
    <row r="10" spans="2:11" ht="12.75">
      <c r="B10" s="27"/>
      <c r="C10" s="3"/>
      <c r="D10" s="40"/>
      <c r="E10" s="40"/>
      <c r="F10" s="8"/>
      <c r="G10" s="8"/>
      <c r="H10" s="8"/>
      <c r="I10" s="8"/>
      <c r="J10" s="8"/>
      <c r="K10" s="41"/>
    </row>
    <row r="11" spans="2:11" ht="13.5" thickBot="1">
      <c r="B11" s="27"/>
      <c r="C11" s="3"/>
      <c r="D11" s="3"/>
      <c r="E11" s="98" t="s">
        <v>44</v>
      </c>
      <c r="F11" s="98"/>
      <c r="G11" s="61">
        <v>0</v>
      </c>
      <c r="H11" s="4" t="s">
        <v>39</v>
      </c>
      <c r="I11" s="63">
        <v>0.2</v>
      </c>
      <c r="J11" s="3"/>
      <c r="K11" s="10"/>
    </row>
    <row r="12" spans="2:13" ht="13.5" thickBot="1">
      <c r="B12" s="27"/>
      <c r="C12" s="38"/>
      <c r="D12" s="3"/>
      <c r="E12" s="98" t="s">
        <v>40</v>
      </c>
      <c r="F12" s="98"/>
      <c r="G12" s="62">
        <v>0</v>
      </c>
      <c r="H12" s="4" t="s">
        <v>41</v>
      </c>
      <c r="I12" s="42">
        <f>K4*0.02</f>
        <v>0</v>
      </c>
      <c r="J12" s="3"/>
      <c r="K12" s="10"/>
      <c r="M12" s="70"/>
    </row>
    <row r="13" spans="2:11" ht="12.75">
      <c r="B13" s="27"/>
      <c r="C13" s="38"/>
      <c r="D13" s="3"/>
      <c r="E13" s="37"/>
      <c r="F13" s="37"/>
      <c r="G13" s="39"/>
      <c r="H13" s="4"/>
      <c r="I13" s="22"/>
      <c r="J13" s="3"/>
      <c r="K13" s="10"/>
    </row>
    <row r="14" spans="2:11" ht="14.25" thickBot="1">
      <c r="B14" s="29" t="s">
        <v>45</v>
      </c>
      <c r="C14" s="3"/>
      <c r="D14" s="3"/>
      <c r="E14" s="3"/>
      <c r="F14" s="3"/>
      <c r="G14" s="3"/>
      <c r="H14" s="99" t="s">
        <v>12</v>
      </c>
      <c r="I14" s="99"/>
      <c r="J14" s="99"/>
      <c r="K14" s="100"/>
    </row>
    <row r="15" spans="2:11" ht="13.5" thickBot="1">
      <c r="B15" s="5" t="s">
        <v>8</v>
      </c>
      <c r="C15" s="6" t="s">
        <v>9</v>
      </c>
      <c r="D15" s="6" t="s">
        <v>10</v>
      </c>
      <c r="E15" s="6" t="s">
        <v>11</v>
      </c>
      <c r="F15" s="6" t="s">
        <v>23</v>
      </c>
      <c r="G15" s="7" t="s">
        <v>24</v>
      </c>
      <c r="H15" s="91" t="s">
        <v>13</v>
      </c>
      <c r="I15" s="92"/>
      <c r="J15" s="93"/>
      <c r="K15" s="65">
        <v>0</v>
      </c>
    </row>
    <row r="16" spans="2:11" ht="12.75" thickBot="1">
      <c r="B16" s="64">
        <v>0</v>
      </c>
      <c r="C16" s="64">
        <v>0</v>
      </c>
      <c r="D16" s="64">
        <v>0</v>
      </c>
      <c r="E16" s="64">
        <v>0</v>
      </c>
      <c r="F16" s="65">
        <v>0</v>
      </c>
      <c r="G16" s="65">
        <v>0</v>
      </c>
      <c r="H16" s="91" t="s">
        <v>14</v>
      </c>
      <c r="I16" s="92"/>
      <c r="J16" s="93"/>
      <c r="K16" s="65">
        <v>0</v>
      </c>
    </row>
    <row r="17" spans="2:11" ht="12.75" thickBot="1">
      <c r="B17" s="64"/>
      <c r="C17" s="64"/>
      <c r="D17" s="64"/>
      <c r="E17" s="64"/>
      <c r="F17" s="65"/>
      <c r="G17" s="65"/>
      <c r="H17" s="91" t="s">
        <v>15</v>
      </c>
      <c r="I17" s="92"/>
      <c r="J17" s="93"/>
      <c r="K17" s="65">
        <v>0</v>
      </c>
    </row>
    <row r="18" spans="2:11" ht="12.75" thickBot="1">
      <c r="B18" s="64"/>
      <c r="C18" s="64"/>
      <c r="D18" s="64"/>
      <c r="E18" s="64"/>
      <c r="F18" s="65"/>
      <c r="G18" s="65"/>
      <c r="H18" s="91" t="s">
        <v>63</v>
      </c>
      <c r="I18" s="92"/>
      <c r="J18" s="93"/>
      <c r="K18" s="65">
        <v>0</v>
      </c>
    </row>
    <row r="19" spans="2:11" ht="12.75" thickBot="1">
      <c r="B19" s="64"/>
      <c r="C19" s="64"/>
      <c r="D19" s="64"/>
      <c r="E19" s="64"/>
      <c r="F19" s="65"/>
      <c r="G19" s="65"/>
      <c r="H19" s="91" t="s">
        <v>64</v>
      </c>
      <c r="I19" s="92"/>
      <c r="J19" s="93"/>
      <c r="K19" s="65">
        <v>0</v>
      </c>
    </row>
    <row r="20" spans="2:11" ht="12.75" thickBot="1">
      <c r="B20" s="64"/>
      <c r="C20" s="64"/>
      <c r="D20" s="64"/>
      <c r="E20" s="64"/>
      <c r="F20" s="65"/>
      <c r="G20" s="65"/>
      <c r="H20" s="91" t="s">
        <v>16</v>
      </c>
      <c r="I20" s="92"/>
      <c r="J20" s="93"/>
      <c r="K20" s="65">
        <v>0</v>
      </c>
    </row>
    <row r="21" spans="2:11" ht="12.75" thickBot="1">
      <c r="B21" s="64"/>
      <c r="C21" s="64"/>
      <c r="D21" s="64"/>
      <c r="E21" s="64"/>
      <c r="F21" s="65"/>
      <c r="G21" s="65"/>
      <c r="H21" s="109" t="s">
        <v>17</v>
      </c>
      <c r="I21" s="110"/>
      <c r="J21" s="111"/>
      <c r="K21" s="65">
        <v>0</v>
      </c>
    </row>
    <row r="22" spans="2:11" ht="12.75" thickBot="1">
      <c r="B22" s="64"/>
      <c r="C22" s="64"/>
      <c r="D22" s="64"/>
      <c r="E22" s="64"/>
      <c r="F22" s="65"/>
      <c r="G22" s="65"/>
      <c r="H22" s="109" t="s">
        <v>18</v>
      </c>
      <c r="I22" s="110"/>
      <c r="J22" s="111"/>
      <c r="K22" s="65">
        <v>0</v>
      </c>
    </row>
    <row r="23" spans="2:11" ht="13.5" thickBot="1">
      <c r="B23" s="107" t="s">
        <v>28</v>
      </c>
      <c r="C23" s="115"/>
      <c r="D23" s="115"/>
      <c r="E23" s="108"/>
      <c r="F23" s="26">
        <f>F16*B16+F17*B17+F18*B18+F19*B19+F20*B20</f>
        <v>0</v>
      </c>
      <c r="G23" s="19">
        <f>G18*B18+G17*B17+G16*B16+G19*B19+G20*B20</f>
        <v>0</v>
      </c>
      <c r="H23" s="109" t="s">
        <v>19</v>
      </c>
      <c r="I23" s="110"/>
      <c r="J23" s="111"/>
      <c r="K23" s="65">
        <v>0</v>
      </c>
    </row>
    <row r="24" spans="2:11" ht="14.25" thickBot="1">
      <c r="B24" s="29"/>
      <c r="C24" s="3"/>
      <c r="D24" s="3"/>
      <c r="E24" s="3"/>
      <c r="F24" s="3"/>
      <c r="G24" s="3"/>
      <c r="H24" s="34" t="s">
        <v>20</v>
      </c>
      <c r="I24" s="112">
        <v>0.08</v>
      </c>
      <c r="J24" s="35"/>
      <c r="K24" s="19">
        <f>F23*I24*12</f>
        <v>0</v>
      </c>
    </row>
    <row r="25" spans="2:11" ht="12.75" thickBot="1">
      <c r="B25" s="12" t="s">
        <v>26</v>
      </c>
      <c r="C25" s="13"/>
      <c r="D25" s="13"/>
      <c r="E25" s="13"/>
      <c r="F25" s="14"/>
      <c r="G25" s="19">
        <f>F23*12</f>
        <v>0</v>
      </c>
      <c r="H25" s="109"/>
      <c r="I25" s="110"/>
      <c r="J25" s="111"/>
      <c r="K25" s="65"/>
    </row>
    <row r="26" spans="2:14" ht="12.75" thickBot="1">
      <c r="B26" s="12" t="s">
        <v>46</v>
      </c>
      <c r="C26" s="13"/>
      <c r="D26" s="2"/>
      <c r="E26" s="66">
        <v>0.1</v>
      </c>
      <c r="F26" s="14"/>
      <c r="G26" s="19">
        <f>G25*E26</f>
        <v>0</v>
      </c>
      <c r="H26" s="109"/>
      <c r="I26" s="110"/>
      <c r="J26" s="111"/>
      <c r="K26" s="65"/>
      <c r="N26" s="51"/>
    </row>
    <row r="27" spans="2:11" ht="12.75" thickBot="1">
      <c r="B27" s="9" t="s">
        <v>47</v>
      </c>
      <c r="C27" s="3"/>
      <c r="D27" s="1"/>
      <c r="E27" s="105">
        <v>0.05</v>
      </c>
      <c r="F27" s="3"/>
      <c r="G27" s="24">
        <f>E27*F23*12</f>
        <v>0</v>
      </c>
      <c r="H27" s="109" t="s">
        <v>21</v>
      </c>
      <c r="I27" s="110"/>
      <c r="J27" s="111"/>
      <c r="K27" s="65"/>
    </row>
    <row r="28" spans="2:11" ht="12.75" thickBot="1">
      <c r="B28" s="113" t="s">
        <v>48</v>
      </c>
      <c r="C28" s="114"/>
      <c r="D28" s="114"/>
      <c r="E28" s="114"/>
      <c r="F28" s="116"/>
      <c r="G28" s="19">
        <f>G25-G26-G27</f>
        <v>0</v>
      </c>
      <c r="H28" s="34"/>
      <c r="I28" s="71"/>
      <c r="J28" s="35"/>
      <c r="K28" s="65"/>
    </row>
    <row r="29" spans="2:11" ht="13.5" thickBot="1">
      <c r="B29" s="117" t="s">
        <v>66</v>
      </c>
      <c r="C29" s="118"/>
      <c r="D29" s="118"/>
      <c r="E29" s="118"/>
      <c r="F29" s="119"/>
      <c r="G29" s="21">
        <f>G28</f>
        <v>0</v>
      </c>
      <c r="H29" s="72" t="s">
        <v>22</v>
      </c>
      <c r="I29" s="73"/>
      <c r="J29" s="74"/>
      <c r="K29" s="20">
        <f>SUM(K15:K28)</f>
        <v>0</v>
      </c>
    </row>
    <row r="30" spans="2:11" ht="13.5" thickBot="1">
      <c r="B30" s="15" t="s">
        <v>27</v>
      </c>
      <c r="C30" s="16"/>
      <c r="D30" s="16"/>
      <c r="E30" s="16"/>
      <c r="F30" s="17"/>
      <c r="G30" s="19">
        <f>K29</f>
        <v>0</v>
      </c>
      <c r="H30" s="3"/>
      <c r="I30" s="3"/>
      <c r="J30" s="3"/>
      <c r="K30" s="10"/>
    </row>
    <row r="31" spans="2:11" ht="13.5" thickBot="1">
      <c r="B31" s="30" t="s">
        <v>49</v>
      </c>
      <c r="C31" s="16"/>
      <c r="D31" s="16"/>
      <c r="E31" s="106" t="e">
        <f>G31/G25</f>
        <v>#DIV/0!</v>
      </c>
      <c r="F31" s="17"/>
      <c r="G31" s="19">
        <f>I35</f>
        <v>0</v>
      </c>
      <c r="H31" s="3"/>
      <c r="I31" s="3"/>
      <c r="J31" s="3"/>
      <c r="K31" s="10"/>
    </row>
    <row r="32" spans="2:11" ht="13.5" thickBot="1">
      <c r="B32" s="117" t="s">
        <v>67</v>
      </c>
      <c r="C32" s="118"/>
      <c r="D32" s="118"/>
      <c r="E32" s="118"/>
      <c r="F32" s="119"/>
      <c r="G32" s="21">
        <f>G29-G30-G31</f>
        <v>0</v>
      </c>
      <c r="H32" s="3"/>
      <c r="I32" s="3"/>
      <c r="J32" s="3"/>
      <c r="K32" s="10"/>
    </row>
    <row r="33" spans="2:11" ht="13.5">
      <c r="B33" s="29" t="s">
        <v>61</v>
      </c>
      <c r="C33" s="3"/>
      <c r="D33" s="3"/>
      <c r="E33" s="3"/>
      <c r="F33" s="3"/>
      <c r="G33" s="3"/>
      <c r="H33" s="3"/>
      <c r="I33" s="3"/>
      <c r="J33" s="3"/>
      <c r="K33" s="10"/>
    </row>
    <row r="34" spans="2:11" ht="12.75">
      <c r="B34" s="30" t="s">
        <v>29</v>
      </c>
      <c r="C34" s="3"/>
      <c r="D34" s="3"/>
      <c r="E34" s="3"/>
      <c r="F34" s="3"/>
      <c r="G34" s="3"/>
      <c r="H34" s="3"/>
      <c r="I34" s="3"/>
      <c r="J34" s="3"/>
      <c r="K34" s="10"/>
    </row>
    <row r="35" spans="2:11" ht="13.5" thickBot="1">
      <c r="B35" s="30" t="s">
        <v>30</v>
      </c>
      <c r="C35" s="67">
        <v>0.04</v>
      </c>
      <c r="D35" s="4" t="s">
        <v>31</v>
      </c>
      <c r="E35" s="25">
        <f>K4-(K4*I11)</f>
        <v>0</v>
      </c>
      <c r="F35" s="4" t="s">
        <v>32</v>
      </c>
      <c r="G35" s="55">
        <v>20</v>
      </c>
      <c r="H35" s="4" t="s">
        <v>60</v>
      </c>
      <c r="I35" s="18">
        <f>H6*12</f>
        <v>0</v>
      </c>
      <c r="J35" s="3"/>
      <c r="K35" s="10"/>
    </row>
    <row r="36" spans="2:11" ht="12.75">
      <c r="B36" s="30" t="s">
        <v>33</v>
      </c>
      <c r="C36" s="31"/>
      <c r="D36" s="3"/>
      <c r="E36" s="32"/>
      <c r="F36" s="3"/>
      <c r="G36" s="3"/>
      <c r="H36" s="3"/>
      <c r="I36" s="22"/>
      <c r="J36" s="3"/>
      <c r="K36" s="10"/>
    </row>
    <row r="37" spans="2:11" ht="13.5" thickBot="1">
      <c r="B37" s="30" t="s">
        <v>30</v>
      </c>
      <c r="C37" s="67">
        <v>0</v>
      </c>
      <c r="D37" s="4" t="s">
        <v>31</v>
      </c>
      <c r="E37" s="68">
        <v>0</v>
      </c>
      <c r="F37" s="4" t="s">
        <v>32</v>
      </c>
      <c r="G37" s="55">
        <v>20</v>
      </c>
      <c r="H37" s="4" t="s">
        <v>60</v>
      </c>
      <c r="I37" s="18">
        <f>E37*0.0125</f>
        <v>0</v>
      </c>
      <c r="J37" s="3"/>
      <c r="K37" s="10"/>
    </row>
    <row r="38" spans="2:11" ht="12.75">
      <c r="B38" s="9"/>
      <c r="C38" s="3"/>
      <c r="D38" s="3"/>
      <c r="E38" s="33"/>
      <c r="F38" s="3"/>
      <c r="G38" s="3"/>
      <c r="H38" s="3"/>
      <c r="I38" s="22"/>
      <c r="J38" s="3"/>
      <c r="K38" s="10"/>
    </row>
    <row r="39" spans="2:11" ht="13.5" thickBot="1">
      <c r="B39" s="30" t="s">
        <v>34</v>
      </c>
      <c r="C39" s="3"/>
      <c r="D39" s="3"/>
      <c r="E39" s="3"/>
      <c r="F39" s="3"/>
      <c r="G39" s="3"/>
      <c r="H39" s="3"/>
      <c r="I39" s="18">
        <f>I35+I37*12</f>
        <v>0</v>
      </c>
      <c r="J39" s="3"/>
      <c r="K39" s="10"/>
    </row>
    <row r="40" spans="2:11" ht="12.75" thickBot="1">
      <c r="B40" s="9"/>
      <c r="C40" s="3"/>
      <c r="D40" s="3"/>
      <c r="E40" s="3"/>
      <c r="F40" s="3"/>
      <c r="G40" s="3"/>
      <c r="H40" s="3"/>
      <c r="I40" s="3"/>
      <c r="J40" s="3"/>
      <c r="K40" s="10"/>
    </row>
    <row r="41" spans="2:11" ht="17.25">
      <c r="B41" s="94" t="s">
        <v>35</v>
      </c>
      <c r="C41" s="95"/>
      <c r="D41" s="95"/>
      <c r="E41" s="95"/>
      <c r="F41" s="95"/>
      <c r="G41" s="95"/>
      <c r="H41" s="95"/>
      <c r="I41" s="95"/>
      <c r="J41" s="95"/>
      <c r="K41" s="96"/>
    </row>
    <row r="42" spans="2:11" ht="12.75">
      <c r="B42" s="97" t="s">
        <v>54</v>
      </c>
      <c r="C42" s="78"/>
      <c r="D42" s="78"/>
      <c r="E42" s="78"/>
      <c r="F42" s="3"/>
      <c r="G42" s="78" t="s">
        <v>55</v>
      </c>
      <c r="H42" s="78"/>
      <c r="I42" s="78"/>
      <c r="J42" s="3"/>
      <c r="K42" s="10"/>
    </row>
    <row r="43" spans="2:11" ht="12.75" thickBot="1">
      <c r="B43" s="9" t="s">
        <v>25</v>
      </c>
      <c r="C43" s="3"/>
      <c r="D43" s="3"/>
      <c r="E43" s="83">
        <f>G25</f>
        <v>0</v>
      </c>
      <c r="F43" s="83"/>
      <c r="G43" s="3"/>
      <c r="H43" s="84" t="s">
        <v>69</v>
      </c>
      <c r="I43" s="84"/>
      <c r="J43" s="3"/>
      <c r="K43" s="45">
        <f>G23*12</f>
        <v>0</v>
      </c>
    </row>
    <row r="44" spans="2:11" ht="12.75" thickBot="1">
      <c r="B44" s="43" t="s">
        <v>52</v>
      </c>
      <c r="C44" s="3"/>
      <c r="D44" s="3"/>
      <c r="E44" s="80">
        <f>K29</f>
        <v>0</v>
      </c>
      <c r="F44" s="80"/>
      <c r="G44" s="3"/>
      <c r="H44" s="84" t="s">
        <v>52</v>
      </c>
      <c r="I44" s="84"/>
      <c r="J44" s="3"/>
      <c r="K44" s="46">
        <f>K29</f>
        <v>0</v>
      </c>
    </row>
    <row r="45" spans="2:11" ht="12.75" thickBot="1">
      <c r="B45" s="89" t="s">
        <v>51</v>
      </c>
      <c r="C45" s="85"/>
      <c r="D45" s="85"/>
      <c r="E45" s="80">
        <f>G26+G27</f>
        <v>0</v>
      </c>
      <c r="F45" s="80"/>
      <c r="G45" s="3"/>
      <c r="H45" s="90" t="s">
        <v>51</v>
      </c>
      <c r="I45" s="90"/>
      <c r="J45" s="3"/>
      <c r="K45" s="122"/>
    </row>
    <row r="46" spans="2:11" ht="12.75" thickBot="1">
      <c r="B46" s="44" t="s">
        <v>50</v>
      </c>
      <c r="C46" s="1"/>
      <c r="D46" s="1"/>
      <c r="E46" s="80">
        <f>G31</f>
        <v>0</v>
      </c>
      <c r="F46" s="81"/>
      <c r="G46" s="3"/>
      <c r="H46" s="82" t="s">
        <v>50</v>
      </c>
      <c r="I46" s="82"/>
      <c r="J46" s="1"/>
      <c r="K46" s="23">
        <f>G31</f>
        <v>0</v>
      </c>
    </row>
    <row r="47" spans="2:11" ht="13.5" thickBot="1">
      <c r="B47" s="117" t="s">
        <v>68</v>
      </c>
      <c r="C47" s="118"/>
      <c r="D47" s="119"/>
      <c r="E47" s="120">
        <f>E43-E44-E45-E46</f>
        <v>0</v>
      </c>
      <c r="F47" s="121"/>
      <c r="G47" s="3"/>
      <c r="H47" s="84" t="s">
        <v>53</v>
      </c>
      <c r="I47" s="84"/>
      <c r="J47" s="3"/>
      <c r="K47" s="24">
        <f>K43-K44-K46</f>
        <v>0</v>
      </c>
    </row>
    <row r="48" spans="2:11" ht="12.75" thickBot="1">
      <c r="B48" s="9"/>
      <c r="C48" s="3"/>
      <c r="D48" s="3"/>
      <c r="E48" s="3"/>
      <c r="F48" s="3"/>
      <c r="G48" s="3"/>
      <c r="H48" s="85"/>
      <c r="I48" s="85"/>
      <c r="J48" s="3"/>
      <c r="K48" s="24"/>
    </row>
    <row r="49" spans="2:11" ht="15">
      <c r="B49" s="86" t="s">
        <v>56</v>
      </c>
      <c r="C49" s="87"/>
      <c r="D49" s="87"/>
      <c r="E49" s="87"/>
      <c r="F49" s="87"/>
      <c r="G49" s="87"/>
      <c r="H49" s="87"/>
      <c r="I49" s="87"/>
      <c r="J49" s="87"/>
      <c r="K49" s="88"/>
    </row>
    <row r="50" spans="2:11" ht="12.75" thickBot="1">
      <c r="B50" s="9"/>
      <c r="C50" s="3"/>
      <c r="D50" s="3"/>
      <c r="E50" s="3"/>
      <c r="F50" s="3"/>
      <c r="G50" s="3"/>
      <c r="H50" s="3"/>
      <c r="I50" s="3"/>
      <c r="J50" s="3"/>
      <c r="K50" s="10"/>
    </row>
    <row r="51" spans="2:11" ht="14.25" thickBot="1">
      <c r="B51" s="76" t="s">
        <v>57</v>
      </c>
      <c r="C51" s="77"/>
      <c r="D51" s="69" t="e">
        <f>E47/K9</f>
        <v>#DIV/0!</v>
      </c>
      <c r="E51" s="3"/>
      <c r="F51" s="3"/>
      <c r="G51" s="3"/>
      <c r="H51" s="77" t="s">
        <v>58</v>
      </c>
      <c r="I51" s="77"/>
      <c r="J51" s="77"/>
      <c r="K51" s="69" t="e">
        <f>K47/K9</f>
        <v>#DIV/0!</v>
      </c>
    </row>
    <row r="52" spans="2:11" ht="13.5" thickBot="1">
      <c r="B52" s="9"/>
      <c r="C52" s="3"/>
      <c r="D52" s="3"/>
      <c r="E52" s="78" t="s">
        <v>59</v>
      </c>
      <c r="F52" s="78"/>
      <c r="G52" s="78"/>
      <c r="H52" s="52" t="e">
        <f>(K44+K46)/G25</f>
        <v>#DIV/0!</v>
      </c>
      <c r="I52" s="3"/>
      <c r="J52" s="3"/>
      <c r="K52" s="10"/>
    </row>
    <row r="53" spans="2:11" ht="5.25" customHeight="1" thickBot="1">
      <c r="B53" s="47"/>
      <c r="C53" s="48"/>
      <c r="D53" s="48"/>
      <c r="E53" s="48"/>
      <c r="F53" s="49"/>
      <c r="G53" s="48"/>
      <c r="H53" s="50"/>
      <c r="I53" s="79"/>
      <c r="J53" s="79"/>
      <c r="K53" s="11"/>
    </row>
    <row r="54" spans="2:11" ht="12.75">
      <c r="B54" s="3"/>
      <c r="C54" s="3"/>
      <c r="D54" s="3"/>
      <c r="E54" s="36"/>
      <c r="F54" s="22"/>
      <c r="G54" s="3"/>
      <c r="H54" s="3"/>
      <c r="I54" s="3"/>
      <c r="J54" s="3"/>
      <c r="K54" s="3"/>
    </row>
  </sheetData>
  <sheetProtection/>
  <mergeCells count="46">
    <mergeCell ref="B47:D47"/>
    <mergeCell ref="C4:F4"/>
    <mergeCell ref="H21:J21"/>
    <mergeCell ref="H22:J22"/>
    <mergeCell ref="H23:J23"/>
    <mergeCell ref="H25:J25"/>
    <mergeCell ref="B23:E23"/>
    <mergeCell ref="B2:K2"/>
    <mergeCell ref="H4:J4"/>
    <mergeCell ref="D8:E8"/>
    <mergeCell ref="D9:E9"/>
    <mergeCell ref="F9:J9"/>
    <mergeCell ref="E11:F11"/>
    <mergeCell ref="E12:F12"/>
    <mergeCell ref="H14:K14"/>
    <mergeCell ref="H15:J15"/>
    <mergeCell ref="H16:J16"/>
    <mergeCell ref="H17:J17"/>
    <mergeCell ref="H18:J18"/>
    <mergeCell ref="H19:J19"/>
    <mergeCell ref="H20:J20"/>
    <mergeCell ref="H26:J26"/>
    <mergeCell ref="H27:J27"/>
    <mergeCell ref="B41:K41"/>
    <mergeCell ref="B42:E42"/>
    <mergeCell ref="G42:I42"/>
    <mergeCell ref="B28:F28"/>
    <mergeCell ref="B29:F29"/>
    <mergeCell ref="B32:F32"/>
    <mergeCell ref="E43:F43"/>
    <mergeCell ref="H43:I43"/>
    <mergeCell ref="E44:F44"/>
    <mergeCell ref="H44:I44"/>
    <mergeCell ref="B45:D45"/>
    <mergeCell ref="E45:F45"/>
    <mergeCell ref="H45:I45"/>
    <mergeCell ref="B51:C51"/>
    <mergeCell ref="H51:J51"/>
    <mergeCell ref="E52:G52"/>
    <mergeCell ref="I53:J53"/>
    <mergeCell ref="E46:F46"/>
    <mergeCell ref="H46:I46"/>
    <mergeCell ref="E47:F47"/>
    <mergeCell ref="H47:I47"/>
    <mergeCell ref="H48:I48"/>
    <mergeCell ref="B49:K49"/>
  </mergeCells>
  <printOptions/>
  <pageMargins left="0.1" right="0.1" top="0.6" bottom="0.62" header="0.5" footer="0.5"/>
  <pageSetup horizontalDpi="600" verticalDpi="600" orientation="portrait" r:id="rId3"/>
  <headerFooter alignWithMargins="0">
    <oddFooter>&amp;LApartment Anaysis Form&amp;C&amp;D&amp;T&amp;RPage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4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0.71875" style="0" customWidth="1"/>
    <col min="2" max="2" width="17.00390625" style="0" customWidth="1"/>
    <col min="3" max="3" width="5.7109375" style="0" bestFit="1" customWidth="1"/>
    <col min="4" max="4" width="9.421875" style="0" customWidth="1"/>
    <col min="5" max="5" width="8.421875" style="0" customWidth="1"/>
    <col min="6" max="6" width="10.8515625" style="0" customWidth="1"/>
    <col min="7" max="7" width="11.8515625" style="0" customWidth="1"/>
    <col min="8" max="8" width="15.8515625" style="0" customWidth="1"/>
    <col min="9" max="9" width="10.8515625" style="0" customWidth="1"/>
    <col min="10" max="10" width="2.421875" style="0" customWidth="1"/>
    <col min="11" max="11" width="10.28125" style="0" customWidth="1"/>
    <col min="14" max="14" width="10.140625" style="0" bestFit="1" customWidth="1"/>
  </cols>
  <sheetData>
    <row r="1" ht="1.5" customHeight="1" thickBot="1"/>
    <row r="2" spans="2:11" ht="23.25">
      <c r="B2" s="101" t="s">
        <v>37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ht="7.5" customHeight="1">
      <c r="B3" s="9"/>
      <c r="C3" s="3"/>
      <c r="D3" s="3"/>
      <c r="E3" s="3"/>
      <c r="F3" s="3"/>
      <c r="G3" s="3"/>
      <c r="H3" s="3"/>
      <c r="I3" s="3"/>
      <c r="J3" s="3"/>
      <c r="K3" s="10"/>
    </row>
    <row r="4" spans="2:11" ht="13.5" thickBot="1">
      <c r="B4" s="27" t="s">
        <v>0</v>
      </c>
      <c r="C4" s="75" t="s">
        <v>65</v>
      </c>
      <c r="D4" s="55"/>
      <c r="E4" s="55"/>
      <c r="F4" s="55"/>
      <c r="G4" s="3"/>
      <c r="H4" s="78" t="s">
        <v>1</v>
      </c>
      <c r="I4" s="78"/>
      <c r="J4" s="78"/>
      <c r="K4" s="53">
        <v>400000</v>
      </c>
    </row>
    <row r="5" spans="2:11" ht="13.5" thickBot="1">
      <c r="B5" s="27" t="s">
        <v>2</v>
      </c>
      <c r="C5" s="55"/>
      <c r="D5" s="55"/>
      <c r="E5" s="56"/>
      <c r="F5" s="55"/>
      <c r="G5" s="3"/>
      <c r="H5" s="3"/>
      <c r="I5" s="4" t="s">
        <v>4</v>
      </c>
      <c r="J5" s="3"/>
      <c r="K5" s="54">
        <v>8</v>
      </c>
    </row>
    <row r="6" spans="2:11" ht="13.5" thickBot="1">
      <c r="B6" s="27" t="s">
        <v>42</v>
      </c>
      <c r="C6" s="3"/>
      <c r="D6" s="57">
        <v>320000</v>
      </c>
      <c r="E6" s="4" t="s">
        <v>6</v>
      </c>
      <c r="F6" s="58">
        <v>0.04</v>
      </c>
      <c r="G6" s="4" t="s">
        <v>7</v>
      </c>
      <c r="H6" s="59">
        <f>D6*0.075/12</f>
        <v>2000</v>
      </c>
      <c r="I6" s="4" t="s">
        <v>5</v>
      </c>
      <c r="J6" s="3"/>
      <c r="K6" s="60" t="s">
        <v>38</v>
      </c>
    </row>
    <row r="7" spans="2:11" ht="13.5" thickBot="1">
      <c r="B7" s="27" t="s">
        <v>43</v>
      </c>
      <c r="C7" s="3"/>
      <c r="D7" s="57">
        <v>0</v>
      </c>
      <c r="E7" s="4" t="s">
        <v>6</v>
      </c>
      <c r="F7" s="58">
        <v>0</v>
      </c>
      <c r="G7" s="4" t="s">
        <v>7</v>
      </c>
      <c r="H7" s="59">
        <f>D7*0.0125</f>
        <v>0</v>
      </c>
      <c r="I7" s="4" t="s">
        <v>5</v>
      </c>
      <c r="J7" s="3"/>
      <c r="K7" s="60" t="s">
        <v>38</v>
      </c>
    </row>
    <row r="8" spans="2:11" ht="13.5" thickBot="1">
      <c r="B8" s="27" t="s">
        <v>62</v>
      </c>
      <c r="C8" s="3"/>
      <c r="D8" s="104">
        <v>480000</v>
      </c>
      <c r="E8" s="104"/>
      <c r="F8" s="3"/>
      <c r="G8" s="3"/>
      <c r="H8" s="3"/>
      <c r="I8" s="3"/>
      <c r="J8" s="3"/>
      <c r="K8" s="10"/>
    </row>
    <row r="9" spans="2:11" ht="13.5" thickBot="1">
      <c r="B9" s="27" t="s">
        <v>3</v>
      </c>
      <c r="C9" s="3"/>
      <c r="D9" s="83">
        <f>D8-K4</f>
        <v>80000</v>
      </c>
      <c r="E9" s="83"/>
      <c r="F9" s="78" t="s">
        <v>36</v>
      </c>
      <c r="G9" s="78"/>
      <c r="H9" s="78"/>
      <c r="I9" s="78"/>
      <c r="J9" s="78"/>
      <c r="K9" s="28">
        <f>(K4*I11)+G11+G12+I12</f>
        <v>104200</v>
      </c>
    </row>
    <row r="10" spans="2:11" ht="12.75">
      <c r="B10" s="27"/>
      <c r="C10" s="3"/>
      <c r="D10" s="40"/>
      <c r="E10" s="40"/>
      <c r="F10" s="8"/>
      <c r="G10" s="8"/>
      <c r="H10" s="8"/>
      <c r="I10" s="8"/>
      <c r="J10" s="8"/>
      <c r="K10" s="41"/>
    </row>
    <row r="11" spans="2:11" ht="13.5" thickBot="1">
      <c r="B11" s="27"/>
      <c r="C11" s="3"/>
      <c r="D11" s="3"/>
      <c r="E11" s="98" t="s">
        <v>44</v>
      </c>
      <c r="F11" s="98"/>
      <c r="G11" s="61">
        <v>1200</v>
      </c>
      <c r="H11" s="4" t="s">
        <v>39</v>
      </c>
      <c r="I11" s="63">
        <v>0.2</v>
      </c>
      <c r="J11" s="3"/>
      <c r="K11" s="10"/>
    </row>
    <row r="12" spans="2:13" ht="13.5" thickBot="1">
      <c r="B12" s="27"/>
      <c r="C12" s="38"/>
      <c r="D12" s="3"/>
      <c r="E12" s="98" t="s">
        <v>40</v>
      </c>
      <c r="F12" s="98"/>
      <c r="G12" s="62">
        <v>15000</v>
      </c>
      <c r="H12" s="4" t="s">
        <v>41</v>
      </c>
      <c r="I12" s="42">
        <f>K4*0.02</f>
        <v>8000</v>
      </c>
      <c r="J12" s="3"/>
      <c r="K12" s="10"/>
      <c r="M12" s="70"/>
    </row>
    <row r="13" spans="2:11" ht="12.75">
      <c r="B13" s="27"/>
      <c r="C13" s="38"/>
      <c r="D13" s="3"/>
      <c r="E13" s="37"/>
      <c r="F13" s="37"/>
      <c r="G13" s="39"/>
      <c r="H13" s="4"/>
      <c r="I13" s="22"/>
      <c r="J13" s="3"/>
      <c r="K13" s="10"/>
    </row>
    <row r="14" spans="2:11" ht="14.25" thickBot="1">
      <c r="B14" s="29" t="s">
        <v>45</v>
      </c>
      <c r="C14" s="3"/>
      <c r="D14" s="3"/>
      <c r="E14" s="3"/>
      <c r="F14" s="3"/>
      <c r="G14" s="3"/>
      <c r="H14" s="99" t="s">
        <v>12</v>
      </c>
      <c r="I14" s="99"/>
      <c r="J14" s="99"/>
      <c r="K14" s="100"/>
    </row>
    <row r="15" spans="2:11" ht="13.5" thickBot="1">
      <c r="B15" s="5" t="s">
        <v>8</v>
      </c>
      <c r="C15" s="6" t="s">
        <v>9</v>
      </c>
      <c r="D15" s="6" t="s">
        <v>10</v>
      </c>
      <c r="E15" s="6" t="s">
        <v>11</v>
      </c>
      <c r="F15" s="6" t="s">
        <v>23</v>
      </c>
      <c r="G15" s="7" t="s">
        <v>24</v>
      </c>
      <c r="H15" s="91" t="s">
        <v>13</v>
      </c>
      <c r="I15" s="92"/>
      <c r="J15" s="93"/>
      <c r="K15" s="65">
        <v>5000</v>
      </c>
    </row>
    <row r="16" spans="2:11" ht="12.75" thickBot="1">
      <c r="B16" s="64">
        <v>8</v>
      </c>
      <c r="C16" s="64">
        <v>5</v>
      </c>
      <c r="D16" s="64">
        <v>3</v>
      </c>
      <c r="E16" s="64">
        <v>2</v>
      </c>
      <c r="F16" s="65">
        <v>600</v>
      </c>
      <c r="G16" s="65">
        <v>700</v>
      </c>
      <c r="H16" s="91" t="s">
        <v>14</v>
      </c>
      <c r="I16" s="92"/>
      <c r="J16" s="93"/>
      <c r="K16" s="65">
        <v>3000</v>
      </c>
    </row>
    <row r="17" spans="2:11" ht="12.75" thickBot="1">
      <c r="B17" s="64"/>
      <c r="C17" s="64"/>
      <c r="D17" s="64"/>
      <c r="E17" s="64"/>
      <c r="F17" s="65"/>
      <c r="G17" s="65"/>
      <c r="H17" s="91" t="s">
        <v>15</v>
      </c>
      <c r="I17" s="92"/>
      <c r="J17" s="93"/>
      <c r="K17" s="65">
        <v>0</v>
      </c>
    </row>
    <row r="18" spans="2:11" ht="12.75" thickBot="1">
      <c r="B18" s="64"/>
      <c r="C18" s="64"/>
      <c r="D18" s="64"/>
      <c r="E18" s="64"/>
      <c r="F18" s="65"/>
      <c r="G18" s="65"/>
      <c r="H18" s="91" t="s">
        <v>63</v>
      </c>
      <c r="I18" s="92"/>
      <c r="J18" s="93"/>
      <c r="K18" s="65">
        <v>1200</v>
      </c>
    </row>
    <row r="19" spans="2:11" ht="12.75" thickBot="1">
      <c r="B19" s="64"/>
      <c r="C19" s="64"/>
      <c r="D19" s="64"/>
      <c r="E19" s="64"/>
      <c r="F19" s="65"/>
      <c r="G19" s="65"/>
      <c r="H19" s="91" t="s">
        <v>64</v>
      </c>
      <c r="I19" s="92"/>
      <c r="J19" s="93"/>
      <c r="K19" s="65">
        <v>1500</v>
      </c>
    </row>
    <row r="20" spans="2:11" ht="12.75" thickBot="1">
      <c r="B20" s="64"/>
      <c r="C20" s="64"/>
      <c r="D20" s="64"/>
      <c r="E20" s="64"/>
      <c r="F20" s="65"/>
      <c r="G20" s="65"/>
      <c r="H20" s="91" t="s">
        <v>16</v>
      </c>
      <c r="I20" s="92"/>
      <c r="J20" s="93"/>
      <c r="K20" s="65">
        <v>0</v>
      </c>
    </row>
    <row r="21" spans="2:11" ht="12.75" thickBot="1">
      <c r="B21" s="64"/>
      <c r="C21" s="64"/>
      <c r="D21" s="64"/>
      <c r="E21" s="64"/>
      <c r="F21" s="65"/>
      <c r="G21" s="65"/>
      <c r="H21" s="109" t="s">
        <v>17</v>
      </c>
      <c r="I21" s="110"/>
      <c r="J21" s="111"/>
      <c r="K21" s="65">
        <v>0</v>
      </c>
    </row>
    <row r="22" spans="2:11" ht="12.75" thickBot="1">
      <c r="B22" s="64"/>
      <c r="C22" s="64"/>
      <c r="D22" s="64"/>
      <c r="E22" s="64"/>
      <c r="F22" s="65"/>
      <c r="G22" s="65"/>
      <c r="H22" s="109" t="s">
        <v>18</v>
      </c>
      <c r="I22" s="110"/>
      <c r="J22" s="111"/>
      <c r="K22" s="65">
        <v>0</v>
      </c>
    </row>
    <row r="23" spans="2:11" ht="13.5" thickBot="1">
      <c r="B23" s="107" t="s">
        <v>28</v>
      </c>
      <c r="C23" s="115"/>
      <c r="D23" s="115"/>
      <c r="E23" s="108"/>
      <c r="F23" s="26">
        <f>F16*B16+F17*B17+F18*B18+F19*B19+F20*B20</f>
        <v>4800</v>
      </c>
      <c r="G23" s="19">
        <f>G18*B18+G17*B17+G16*B16+G19*B19+G20*B20</f>
        <v>5600</v>
      </c>
      <c r="H23" s="109" t="s">
        <v>19</v>
      </c>
      <c r="I23" s="110"/>
      <c r="J23" s="111"/>
      <c r="K23" s="65">
        <v>750</v>
      </c>
    </row>
    <row r="24" spans="2:11" ht="14.25" thickBot="1">
      <c r="B24" s="29"/>
      <c r="C24" s="3"/>
      <c r="D24" s="3"/>
      <c r="E24" s="3"/>
      <c r="F24" s="3"/>
      <c r="G24" s="3"/>
      <c r="H24" s="34" t="s">
        <v>20</v>
      </c>
      <c r="I24" s="112">
        <v>0.08</v>
      </c>
      <c r="J24" s="35"/>
      <c r="K24" s="19">
        <f>F23*I24*12</f>
        <v>4608</v>
      </c>
    </row>
    <row r="25" spans="2:11" ht="12.75" thickBot="1">
      <c r="B25" s="12" t="s">
        <v>26</v>
      </c>
      <c r="C25" s="13"/>
      <c r="D25" s="13"/>
      <c r="E25" s="13"/>
      <c r="F25" s="14"/>
      <c r="G25" s="19">
        <f>F23*12</f>
        <v>57600</v>
      </c>
      <c r="H25" s="109"/>
      <c r="I25" s="110"/>
      <c r="J25" s="111"/>
      <c r="K25" s="65"/>
    </row>
    <row r="26" spans="2:14" ht="12.75" thickBot="1">
      <c r="B26" s="12" t="s">
        <v>46</v>
      </c>
      <c r="C26" s="13"/>
      <c r="D26" s="2"/>
      <c r="E26" s="66">
        <v>0.1</v>
      </c>
      <c r="F26" s="14"/>
      <c r="G26" s="19">
        <f>G25*E26</f>
        <v>5760</v>
      </c>
      <c r="H26" s="109"/>
      <c r="I26" s="110"/>
      <c r="J26" s="111"/>
      <c r="K26" s="65"/>
      <c r="N26" s="51"/>
    </row>
    <row r="27" spans="2:11" ht="12.75" thickBot="1">
      <c r="B27" s="9" t="s">
        <v>47</v>
      </c>
      <c r="C27" s="3"/>
      <c r="D27" s="1"/>
      <c r="E27" s="105">
        <v>0.05</v>
      </c>
      <c r="F27" s="3"/>
      <c r="G27" s="24">
        <f>E27*F23*12</f>
        <v>2880</v>
      </c>
      <c r="H27" s="109" t="s">
        <v>21</v>
      </c>
      <c r="I27" s="110"/>
      <c r="J27" s="111"/>
      <c r="K27" s="65"/>
    </row>
    <row r="28" spans="2:11" ht="12.75" thickBot="1">
      <c r="B28" s="113" t="s">
        <v>48</v>
      </c>
      <c r="C28" s="114"/>
      <c r="D28" s="114"/>
      <c r="E28" s="114"/>
      <c r="F28" s="116"/>
      <c r="G28" s="19">
        <f>G25-G26-G27</f>
        <v>48960</v>
      </c>
      <c r="H28" s="34"/>
      <c r="I28" s="71"/>
      <c r="J28" s="35"/>
      <c r="K28" s="65"/>
    </row>
    <row r="29" spans="2:11" ht="13.5" thickBot="1">
      <c r="B29" s="117" t="s">
        <v>66</v>
      </c>
      <c r="C29" s="118"/>
      <c r="D29" s="118"/>
      <c r="E29" s="118"/>
      <c r="F29" s="119"/>
      <c r="G29" s="21">
        <f>G28</f>
        <v>48960</v>
      </c>
      <c r="H29" s="72" t="s">
        <v>22</v>
      </c>
      <c r="I29" s="73"/>
      <c r="J29" s="74"/>
      <c r="K29" s="20">
        <f>SUM(K15:K28)</f>
        <v>16058</v>
      </c>
    </row>
    <row r="30" spans="2:11" ht="13.5" thickBot="1">
      <c r="B30" s="15" t="s">
        <v>27</v>
      </c>
      <c r="C30" s="16"/>
      <c r="D30" s="16"/>
      <c r="E30" s="16"/>
      <c r="F30" s="17"/>
      <c r="G30" s="19">
        <f>K29</f>
        <v>16058</v>
      </c>
      <c r="H30" s="3"/>
      <c r="I30" s="3"/>
      <c r="J30" s="3"/>
      <c r="K30" s="10"/>
    </row>
    <row r="31" spans="2:11" ht="13.5" thickBot="1">
      <c r="B31" s="30" t="s">
        <v>49</v>
      </c>
      <c r="C31" s="16"/>
      <c r="D31" s="16"/>
      <c r="E31" s="106">
        <f>G31/G25</f>
        <v>0.4166666666666667</v>
      </c>
      <c r="F31" s="17"/>
      <c r="G31" s="19">
        <f>I35</f>
        <v>24000</v>
      </c>
      <c r="H31" s="3"/>
      <c r="I31" s="3"/>
      <c r="J31" s="3"/>
      <c r="K31" s="10"/>
    </row>
    <row r="32" spans="2:11" ht="13.5" thickBot="1">
      <c r="B32" s="117" t="s">
        <v>67</v>
      </c>
      <c r="C32" s="118"/>
      <c r="D32" s="118"/>
      <c r="E32" s="118"/>
      <c r="F32" s="119"/>
      <c r="G32" s="21">
        <f>G29-G30-G31</f>
        <v>8902</v>
      </c>
      <c r="H32" s="3"/>
      <c r="I32" s="3"/>
      <c r="J32" s="3"/>
      <c r="K32" s="10"/>
    </row>
    <row r="33" spans="2:11" ht="13.5">
      <c r="B33" s="29" t="s">
        <v>61</v>
      </c>
      <c r="C33" s="3"/>
      <c r="D33" s="3"/>
      <c r="E33" s="3"/>
      <c r="F33" s="3"/>
      <c r="G33" s="3"/>
      <c r="H33" s="3"/>
      <c r="I33" s="3"/>
      <c r="J33" s="3"/>
      <c r="K33" s="10"/>
    </row>
    <row r="34" spans="2:11" ht="12.75">
      <c r="B34" s="30" t="s">
        <v>29</v>
      </c>
      <c r="C34" s="3"/>
      <c r="D34" s="3"/>
      <c r="E34" s="3"/>
      <c r="F34" s="3"/>
      <c r="G34" s="3"/>
      <c r="H34" s="3"/>
      <c r="I34" s="3"/>
      <c r="J34" s="3"/>
      <c r="K34" s="10"/>
    </row>
    <row r="35" spans="2:11" ht="13.5" thickBot="1">
      <c r="B35" s="30" t="s">
        <v>30</v>
      </c>
      <c r="C35" s="67">
        <v>0.04</v>
      </c>
      <c r="D35" s="4" t="s">
        <v>31</v>
      </c>
      <c r="E35" s="25">
        <f>K4-(K4*I11)</f>
        <v>320000</v>
      </c>
      <c r="F35" s="4" t="s">
        <v>32</v>
      </c>
      <c r="G35" s="55">
        <v>20</v>
      </c>
      <c r="H35" s="4" t="s">
        <v>60</v>
      </c>
      <c r="I35" s="18">
        <f>H6*12</f>
        <v>24000</v>
      </c>
      <c r="J35" s="3"/>
      <c r="K35" s="10"/>
    </row>
    <row r="36" spans="2:11" ht="12.75">
      <c r="B36" s="30" t="s">
        <v>33</v>
      </c>
      <c r="C36" s="31"/>
      <c r="D36" s="3"/>
      <c r="E36" s="32"/>
      <c r="F36" s="3"/>
      <c r="G36" s="3"/>
      <c r="H36" s="3"/>
      <c r="I36" s="22"/>
      <c r="J36" s="3"/>
      <c r="K36" s="10"/>
    </row>
    <row r="37" spans="2:11" ht="13.5" thickBot="1">
      <c r="B37" s="30" t="s">
        <v>30</v>
      </c>
      <c r="C37" s="67">
        <v>0</v>
      </c>
      <c r="D37" s="4" t="s">
        <v>31</v>
      </c>
      <c r="E37" s="68">
        <v>0</v>
      </c>
      <c r="F37" s="4" t="s">
        <v>32</v>
      </c>
      <c r="G37" s="55">
        <v>20</v>
      </c>
      <c r="H37" s="4" t="s">
        <v>60</v>
      </c>
      <c r="I37" s="18">
        <f>E37*0.0125</f>
        <v>0</v>
      </c>
      <c r="J37" s="3"/>
      <c r="K37" s="10"/>
    </row>
    <row r="38" spans="2:11" ht="12.75">
      <c r="B38" s="9"/>
      <c r="C38" s="3"/>
      <c r="D38" s="3"/>
      <c r="E38" s="33"/>
      <c r="F38" s="3"/>
      <c r="G38" s="3"/>
      <c r="H38" s="3"/>
      <c r="I38" s="22"/>
      <c r="J38" s="3"/>
      <c r="K38" s="10"/>
    </row>
    <row r="39" spans="2:11" ht="13.5" thickBot="1">
      <c r="B39" s="30" t="s">
        <v>34</v>
      </c>
      <c r="C39" s="3"/>
      <c r="D39" s="3"/>
      <c r="E39" s="3"/>
      <c r="F39" s="3"/>
      <c r="G39" s="3"/>
      <c r="H39" s="3"/>
      <c r="I39" s="18">
        <f>I35+I37*12</f>
        <v>24000</v>
      </c>
      <c r="J39" s="3"/>
      <c r="K39" s="10"/>
    </row>
    <row r="40" spans="2:11" ht="12.75" thickBot="1">
      <c r="B40" s="9"/>
      <c r="C40" s="3"/>
      <c r="D40" s="3"/>
      <c r="E40" s="3"/>
      <c r="F40" s="3"/>
      <c r="G40" s="3"/>
      <c r="H40" s="3"/>
      <c r="I40" s="3"/>
      <c r="J40" s="3"/>
      <c r="K40" s="10"/>
    </row>
    <row r="41" spans="2:11" ht="17.25">
      <c r="B41" s="94" t="s">
        <v>35</v>
      </c>
      <c r="C41" s="95"/>
      <c r="D41" s="95"/>
      <c r="E41" s="95"/>
      <c r="F41" s="95"/>
      <c r="G41" s="95"/>
      <c r="H41" s="95"/>
      <c r="I41" s="95"/>
      <c r="J41" s="95"/>
      <c r="K41" s="96"/>
    </row>
    <row r="42" spans="2:11" ht="12.75">
      <c r="B42" s="97" t="s">
        <v>54</v>
      </c>
      <c r="C42" s="78"/>
      <c r="D42" s="78"/>
      <c r="E42" s="78"/>
      <c r="F42" s="3"/>
      <c r="G42" s="78" t="s">
        <v>55</v>
      </c>
      <c r="H42" s="78"/>
      <c r="I42" s="78"/>
      <c r="J42" s="3"/>
      <c r="K42" s="10"/>
    </row>
    <row r="43" spans="2:11" ht="12.75" thickBot="1">
      <c r="B43" s="9" t="s">
        <v>25</v>
      </c>
      <c r="C43" s="3"/>
      <c r="D43" s="3"/>
      <c r="E43" s="83">
        <f>G25</f>
        <v>57600</v>
      </c>
      <c r="F43" s="83"/>
      <c r="G43" s="3"/>
      <c r="H43" s="84" t="s">
        <v>69</v>
      </c>
      <c r="I43" s="84"/>
      <c r="J43" s="3"/>
      <c r="K43" s="45">
        <f>G23*12</f>
        <v>67200</v>
      </c>
    </row>
    <row r="44" spans="2:11" ht="12.75" thickBot="1">
      <c r="B44" s="43" t="s">
        <v>52</v>
      </c>
      <c r="C44" s="3"/>
      <c r="D44" s="3"/>
      <c r="E44" s="80">
        <f>K29</f>
        <v>16058</v>
      </c>
      <c r="F44" s="80"/>
      <c r="G44" s="3"/>
      <c r="H44" s="84" t="s">
        <v>52</v>
      </c>
      <c r="I44" s="84"/>
      <c r="J44" s="3"/>
      <c r="K44" s="46">
        <f>K29</f>
        <v>16058</v>
      </c>
    </row>
    <row r="45" spans="2:11" ht="12.75" thickBot="1">
      <c r="B45" s="89" t="s">
        <v>51</v>
      </c>
      <c r="C45" s="85"/>
      <c r="D45" s="85"/>
      <c r="E45" s="80">
        <f>G26+G27</f>
        <v>8640</v>
      </c>
      <c r="F45" s="80"/>
      <c r="G45" s="3"/>
      <c r="H45" s="90" t="s">
        <v>51</v>
      </c>
      <c r="I45" s="90"/>
      <c r="J45" s="3"/>
      <c r="K45" s="122"/>
    </row>
    <row r="46" spans="2:11" ht="12.75" thickBot="1">
      <c r="B46" s="44" t="s">
        <v>50</v>
      </c>
      <c r="C46" s="1"/>
      <c r="D46" s="1"/>
      <c r="E46" s="80">
        <f>G31</f>
        <v>24000</v>
      </c>
      <c r="F46" s="81"/>
      <c r="G46" s="3"/>
      <c r="H46" s="82" t="s">
        <v>50</v>
      </c>
      <c r="I46" s="82"/>
      <c r="J46" s="1"/>
      <c r="K46" s="23">
        <f>G31</f>
        <v>24000</v>
      </c>
    </row>
    <row r="47" spans="2:11" ht="13.5" thickBot="1">
      <c r="B47" s="117" t="s">
        <v>68</v>
      </c>
      <c r="C47" s="118"/>
      <c r="D47" s="119"/>
      <c r="E47" s="120">
        <f>E43-E44-E45-E46</f>
        <v>8902</v>
      </c>
      <c r="F47" s="121"/>
      <c r="G47" s="3"/>
      <c r="H47" s="84" t="s">
        <v>53</v>
      </c>
      <c r="I47" s="84"/>
      <c r="J47" s="3"/>
      <c r="K47" s="24">
        <f>K43-K44-K46</f>
        <v>27142</v>
      </c>
    </row>
    <row r="48" spans="2:11" ht="12.75" thickBot="1">
      <c r="B48" s="9"/>
      <c r="C48" s="3"/>
      <c r="D48" s="3"/>
      <c r="E48" s="3"/>
      <c r="F48" s="3"/>
      <c r="G48" s="3"/>
      <c r="H48" s="85"/>
      <c r="I48" s="85"/>
      <c r="J48" s="3"/>
      <c r="K48" s="24"/>
    </row>
    <row r="49" spans="2:11" ht="15">
      <c r="B49" s="86" t="s">
        <v>56</v>
      </c>
      <c r="C49" s="87"/>
      <c r="D49" s="87"/>
      <c r="E49" s="87"/>
      <c r="F49" s="87"/>
      <c r="G49" s="87"/>
      <c r="H49" s="87"/>
      <c r="I49" s="87"/>
      <c r="J49" s="87"/>
      <c r="K49" s="88"/>
    </row>
    <row r="50" spans="2:11" ht="12.75" thickBot="1">
      <c r="B50" s="9"/>
      <c r="C50" s="3"/>
      <c r="D50" s="3"/>
      <c r="E50" s="3"/>
      <c r="F50" s="3"/>
      <c r="G50" s="3"/>
      <c r="H50" s="3"/>
      <c r="I50" s="3"/>
      <c r="J50" s="3"/>
      <c r="K50" s="10"/>
    </row>
    <row r="51" spans="2:11" ht="14.25" thickBot="1">
      <c r="B51" s="76" t="s">
        <v>57</v>
      </c>
      <c r="C51" s="77"/>
      <c r="D51" s="69">
        <f>E47/K9</f>
        <v>0.08543186180422264</v>
      </c>
      <c r="E51" s="3"/>
      <c r="F51" s="3"/>
      <c r="G51" s="3"/>
      <c r="H51" s="77" t="s">
        <v>58</v>
      </c>
      <c r="I51" s="77"/>
      <c r="J51" s="77"/>
      <c r="K51" s="69">
        <f>K47/K9</f>
        <v>0.2604798464491363</v>
      </c>
    </row>
    <row r="52" spans="2:11" ht="13.5" thickBot="1">
      <c r="B52" s="9"/>
      <c r="C52" s="3"/>
      <c r="D52" s="3"/>
      <c r="E52" s="78" t="s">
        <v>59</v>
      </c>
      <c r="F52" s="78"/>
      <c r="G52" s="78"/>
      <c r="H52" s="52">
        <f>(K44+K46)/G25</f>
        <v>0.6954513888888889</v>
      </c>
      <c r="I52" s="3"/>
      <c r="J52" s="3"/>
      <c r="K52" s="10"/>
    </row>
    <row r="53" spans="2:11" ht="5.25" customHeight="1" thickBot="1">
      <c r="B53" s="47"/>
      <c r="C53" s="48"/>
      <c r="D53" s="48"/>
      <c r="E53" s="48"/>
      <c r="F53" s="49"/>
      <c r="G53" s="48"/>
      <c r="H53" s="50"/>
      <c r="I53" s="79"/>
      <c r="J53" s="79"/>
      <c r="K53" s="11"/>
    </row>
    <row r="54" spans="2:11" ht="12.75">
      <c r="B54" s="3"/>
      <c r="C54" s="3"/>
      <c r="D54" s="3"/>
      <c r="E54" s="36"/>
      <c r="F54" s="22"/>
      <c r="G54" s="3"/>
      <c r="H54" s="3"/>
      <c r="I54" s="3"/>
      <c r="J54" s="3"/>
      <c r="K54" s="3"/>
    </row>
  </sheetData>
  <sheetProtection/>
  <mergeCells count="45">
    <mergeCell ref="H48:I48"/>
    <mergeCell ref="B49:K49"/>
    <mergeCell ref="B51:C51"/>
    <mergeCell ref="H51:J51"/>
    <mergeCell ref="E52:G52"/>
    <mergeCell ref="I53:J53"/>
    <mergeCell ref="B45:D45"/>
    <mergeCell ref="E45:F45"/>
    <mergeCell ref="H45:I45"/>
    <mergeCell ref="E46:F46"/>
    <mergeCell ref="H46:I46"/>
    <mergeCell ref="B47:D47"/>
    <mergeCell ref="E47:F47"/>
    <mergeCell ref="H47:I47"/>
    <mergeCell ref="B41:K41"/>
    <mergeCell ref="B42:E42"/>
    <mergeCell ref="G42:I42"/>
    <mergeCell ref="E43:F43"/>
    <mergeCell ref="H43:I43"/>
    <mergeCell ref="E44:F44"/>
    <mergeCell ref="H44:I44"/>
    <mergeCell ref="H25:J25"/>
    <mergeCell ref="H26:J26"/>
    <mergeCell ref="H27:J27"/>
    <mergeCell ref="B28:F28"/>
    <mergeCell ref="B29:F29"/>
    <mergeCell ref="B32:F32"/>
    <mergeCell ref="H19:J19"/>
    <mergeCell ref="H20:J20"/>
    <mergeCell ref="H21:J21"/>
    <mergeCell ref="H22:J22"/>
    <mergeCell ref="B23:E23"/>
    <mergeCell ref="H23:J23"/>
    <mergeCell ref="E12:F12"/>
    <mergeCell ref="H14:K14"/>
    <mergeCell ref="H15:J15"/>
    <mergeCell ref="H16:J16"/>
    <mergeCell ref="H17:J17"/>
    <mergeCell ref="H18:J18"/>
    <mergeCell ref="B2:K2"/>
    <mergeCell ref="H4:J4"/>
    <mergeCell ref="D8:E8"/>
    <mergeCell ref="D9:E9"/>
    <mergeCell ref="F9:J9"/>
    <mergeCell ref="E11:F11"/>
  </mergeCells>
  <printOptions/>
  <pageMargins left="0.1" right="0.1" top="0.6" bottom="0.62" header="0.5" footer="0.5"/>
  <pageSetup horizontalDpi="600" verticalDpi="600" orientation="portrait" r:id="rId3"/>
  <headerFooter alignWithMargins="0">
    <oddFooter>&amp;LApartment Anaysis Form&amp;C&amp;D&amp;T&amp;RPage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Zack's</dc:creator>
  <cp:keywords/>
  <dc:description/>
  <cp:lastModifiedBy>Zack Childress</cp:lastModifiedBy>
  <cp:lastPrinted>2021-08-27T17:10:04Z</cp:lastPrinted>
  <dcterms:created xsi:type="dcterms:W3CDTF">2007-12-10T05:04:53Z</dcterms:created>
  <dcterms:modified xsi:type="dcterms:W3CDTF">2021-08-27T17:16:13Z</dcterms:modified>
  <cp:category/>
  <cp:version/>
  <cp:contentType/>
  <cp:contentStatus/>
</cp:coreProperties>
</file>